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790" tabRatio="954" firstSheet="16" activeTab="2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C10" i="3" l="1"/>
  <c r="C9" i="7"/>
  <c r="C25" i="59" l="1"/>
  <c r="C24" i="59"/>
  <c r="C23" i="59"/>
  <c r="C21" i="59"/>
  <c r="C19" i="59"/>
  <c r="C18" i="59"/>
  <c r="C14" i="59"/>
  <c r="C12" i="59"/>
  <c r="C11" i="59"/>
  <c r="A5" i="57" l="1"/>
  <c r="A5" i="56"/>
  <c r="D10" i="47" l="1"/>
  <c r="C10" i="47"/>
  <c r="D12" i="40"/>
  <c r="C13" i="59" s="1"/>
  <c r="C12" i="40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D26" i="7"/>
  <c r="D19" i="7"/>
  <c r="C19" i="7"/>
  <c r="D16" i="7"/>
  <c r="C16" i="7"/>
  <c r="D10" i="7"/>
  <c r="D9" i="7" s="1"/>
  <c r="D31" i="3"/>
  <c r="C31" i="3"/>
  <c r="C10" i="7" l="1"/>
  <c r="D73" i="47"/>
  <c r="C73" i="47"/>
  <c r="D65" i="47"/>
  <c r="D59" i="47"/>
  <c r="C59" i="47"/>
  <c r="D54" i="47"/>
  <c r="C54" i="47"/>
  <c r="D48" i="47"/>
  <c r="C48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0" i="59"/>
  <c r="D17" i="28" l="1"/>
  <c r="C17" i="28"/>
  <c r="C12" i="3" l="1"/>
  <c r="I25" i="29" l="1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1" i="40" l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D10" i="3"/>
  <c r="B9" i="10"/>
  <c r="D10" i="12"/>
  <c r="D44" i="12"/>
  <c r="J9" i="10"/>
  <c r="D26" i="3"/>
  <c r="C10" i="12"/>
  <c r="C44" i="12"/>
  <c r="D9" i="10"/>
  <c r="F9" i="10"/>
  <c r="C17" i="59" l="1"/>
  <c r="D9" i="3"/>
</calcChain>
</file>

<file path=xl/sharedStrings.xml><?xml version="1.0" encoding="utf-8"?>
<sst xmlns="http://schemas.openxmlformats.org/spreadsheetml/2006/main" count="1157" uniqueCount="566">
  <si>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</si>
  <si>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</si>
  <si>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</si>
  <si>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</si>
  <si>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</si>
  <si>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</si>
  <si>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</si>
  <si>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</si>
  <si>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</si>
  <si>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</si>
  <si>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</si>
  <si>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</si>
  <si>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</si>
  <si>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</si>
  <si>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</si>
  <si>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</si>
  <si>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</si>
  <si>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</si>
  <si>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</si>
  <si>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</si>
  <si>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</si>
  <si>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</si>
  <si>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</si>
  <si>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</si>
  <si>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</si>
  <si>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</si>
  <si>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</si>
  <si>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</si>
  <si>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</si>
  <si>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</si>
  <si>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</si>
  <si>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</si>
  <si>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</si>
  <si>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</si>
  <si>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</si>
  <si>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</si>
  <si>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</si>
  <si>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</si>
  <si>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</si>
  <si>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</si>
  <si>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</si>
  <si>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</si>
  <si>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</si>
  <si>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</si>
  <si>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</si>
  <si>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</si>
  <si>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</si>
  <si>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</si>
  <si>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</si>
  <si>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</si>
  <si>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</si>
  <si>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</si>
  <si>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</si>
  <si>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</si>
  <si>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</si>
  <si>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</si>
  <si>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</si>
  <si>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</si>
  <si>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</si>
  <si>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</si>
  <si>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</si>
  <si>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</si>
  <si>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</si>
  <si>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</si>
  <si>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</si>
  <si>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</si>
  <si>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</si>
  <si>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</si>
  <si>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</si>
  <si>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</si>
  <si>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</si>
  <si>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</si>
  <si>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</si>
  <si>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</si>
  <si>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</si>
  <si>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</si>
  <si>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</si>
  <si>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</si>
  <si>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</si>
  <si>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</si>
  <si>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</si>
  <si>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</si>
  <si>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</si>
  <si>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</si>
  <si>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</si>
  <si>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</si>
  <si>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</si>
  <si>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</si>
  <si>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</si>
  <si>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</si>
  <si>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</si>
  <si>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</si>
  <si>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</si>
  <si>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</si>
  <si>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</si>
  <si>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</si>
  <si>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</si>
  <si>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</si>
  <si>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</si>
  <si>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</si>
  <si>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</si>
  <si>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</si>
  <si>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</si>
  <si>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</si>
  <si>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</si>
  <si>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</si>
  <si>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</si>
  <si>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</si>
  <si>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</si>
  <si>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</si>
  <si>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</si>
  <si>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</si>
  <si>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</si>
  <si>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</si>
  <si>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</si>
  <si>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</si>
  <si>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</si>
  <si>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</si>
  <si>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</si>
  <si>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</si>
  <si>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</si>
  <si>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</si>
  <si>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</si>
  <si>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</si>
  <si>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</si>
  <si>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</si>
  <si>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</si>
  <si>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</si>
  <si>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</si>
  <si>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</si>
  <si>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</si>
  <si>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</si>
  <si>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</si>
  <si>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</si>
  <si>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</si>
  <si>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</si>
  <si>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</si>
  <si>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</si>
  <si>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</si>
  <si>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</si>
  <si>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</si>
  <si>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</si>
  <si>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</si>
  <si>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</si>
  <si>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</si>
  <si>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</si>
  <si>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</si>
  <si>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</si>
  <si>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</si>
  <si>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</si>
  <si>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</si>
  <si>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</si>
  <si>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</si>
  <si>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</si>
  <si>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</si>
  <si>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</si>
  <si>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</si>
  <si>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</si>
  <si>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</si>
  <si>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</si>
  <si>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</si>
  <si>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</si>
  <si>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</si>
  <si>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</si>
  <si>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</si>
  <si>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</si>
  <si>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</si>
  <si>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</si>
  <si>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</si>
  <si>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</si>
  <si>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</si>
  <si>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</si>
  <si>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</si>
  <si>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</si>
  <si>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</si>
  <si>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</si>
  <si>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</si>
  <si>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</si>
  <si>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</si>
  <si>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</si>
  <si>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</si>
  <si>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</si>
  <si>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</si>
  <si>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</si>
  <si>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</si>
  <si>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</si>
  <si>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</si>
  <si>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</si>
  <si>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</si>
  <si>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</si>
  <si>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</si>
  <si>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</si>
  <si>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</si>
  <si>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</si>
  <si>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</si>
  <si>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</si>
  <si>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</si>
  <si>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</si>
  <si>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</si>
  <si>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</si>
  <si>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</si>
  <si>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</si>
  <si>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</si>
  <si>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</si>
  <si>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</si>
  <si>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</si>
  <si>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</si>
  <si>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</si>
  <si>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</si>
  <si>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</si>
  <si>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</si>
  <si>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</si>
  <si>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</si>
  <si>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</si>
  <si>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</si>
  <si>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</si>
  <si>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</si>
  <si>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</si>
  <si>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</si>
  <si>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</si>
  <si>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</si>
  <si>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</si>
  <si>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</si>
  <si>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</si>
  <si>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</si>
  <si>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</si>
  <si>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</si>
  <si>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</si>
  <si>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</si>
  <si>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</si>
  <si>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</si>
  <si>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</si>
  <si>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</si>
  <si>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</si>
  <si>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</si>
  <si>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</si>
  <si>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</si>
  <si>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</si>
  <si>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</si>
  <si>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</si>
  <si>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</si>
  <si>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</si>
  <si>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</si>
  <si>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</si>
  <si>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</si>
  <si>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</si>
  <si>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</si>
  <si>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</si>
  <si>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</si>
  <si>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</si>
  <si>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</si>
  <si>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</si>
  <si>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</si>
  <si>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</si>
  <si>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</si>
  <si>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</si>
  <si>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</si>
  <si>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</si>
  <si>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</si>
  <si>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</si>
  <si>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</si>
  <si>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</si>
  <si>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</si>
  <si>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</si>
  <si>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</si>
  <si>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</si>
  <si>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</si>
  <si>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</si>
  <si>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</si>
  <si>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</si>
  <si>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</si>
  <si>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</si>
  <si>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</si>
  <si>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</si>
  <si>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</si>
  <si>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</si>
  <si>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</si>
  <si>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</si>
  <si>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</si>
  <si>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</si>
  <si>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</si>
  <si>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</si>
  <si>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</si>
  <si>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</si>
  <si>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</si>
  <si>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</si>
  <si>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</si>
  <si>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</si>
  <si>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</si>
  <si>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</si>
  <si>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</si>
  <si>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</si>
  <si>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</si>
  <si>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</si>
  <si>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</si>
  <si>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</si>
  <si>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</si>
  <si>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</si>
  <si>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</si>
  <si>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</si>
  <si>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</si>
  <si>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</si>
  <si>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</si>
  <si>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</si>
  <si>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</si>
  <si>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</si>
  <si>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</si>
  <si>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</si>
  <si>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</si>
  <si>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</si>
  <si>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</si>
  <si>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</si>
  <si>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</si>
  <si>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</si>
  <si>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</si>
  <si>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</si>
  <si>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</si>
  <si>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</si>
  <si>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</si>
  <si>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</si>
  <si>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</si>
  <si>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</si>
  <si>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</si>
  <si>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</si>
  <si>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</si>
  <si>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</si>
  <si>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</si>
  <si>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</si>
  <si>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</si>
  <si>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</si>
  <si>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</si>
  <si>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</si>
  <si>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</si>
  <si>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</si>
  <si>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</si>
  <si>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</si>
  <si>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</si>
  <si>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</si>
  <si>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</si>
  <si>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</si>
  <si>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</si>
  <si>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</si>
  <si>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</si>
  <si>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</si>
  <si>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</si>
  <si>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</si>
  <si>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</si>
  <si>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</si>
  <si>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</si>
  <si>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</si>
  <si>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</si>
  <si>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</si>
  <si>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</si>
  <si>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</si>
  <si>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</si>
  <si>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</si>
  <si>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</si>
  <si>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</si>
  <si>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</si>
  <si>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</si>
  <si>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</si>
  <si>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</si>
  <si>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</si>
  <si>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</si>
  <si>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</si>
  <si>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</si>
  <si>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</si>
  <si>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</si>
  <si>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</si>
  <si>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</si>
  <si>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</si>
  <si>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</si>
  <si>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</si>
  <si>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</si>
  <si>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</si>
  <si>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</si>
  <si>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</si>
  <si>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</si>
  <si>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</si>
  <si>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</si>
  <si>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</si>
  <si>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</si>
  <si>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</si>
  <si>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</si>
  <si>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</si>
  <si>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</si>
  <si>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</si>
  <si>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</si>
  <si>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</si>
  <si>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</si>
  <si>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</si>
  <si>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</si>
  <si>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</si>
  <si>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</si>
  <si>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</si>
  <si>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</si>
  <si>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</si>
  <si>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</si>
  <si>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</si>
  <si>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</si>
  <si>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</si>
  <si>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</si>
  <si>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</si>
  <si>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</si>
  <si>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</si>
  <si>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</si>
  <si>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</si>
  <si>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</si>
  <si>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</si>
  <si>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</si>
  <si>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</si>
  <si>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</si>
  <si>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</si>
  <si>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</si>
  <si>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</si>
  <si>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</si>
  <si>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</si>
  <si>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</si>
  <si>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</si>
  <si>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</si>
  <si>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</si>
  <si>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</si>
  <si>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</si>
  <si>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</si>
  <si>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</si>
  <si>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</si>
  <si>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</si>
  <si>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</si>
  <si>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</si>
  <si>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</si>
  <si>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</si>
  <si>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</si>
  <si>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</si>
  <si>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</si>
  <si>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</si>
  <si>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</si>
  <si>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</si>
  <si>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</si>
  <si>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</si>
  <si>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</si>
  <si>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</si>
  <si>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</si>
  <si>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</si>
  <si>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</si>
  <si>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</si>
  <si>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</si>
  <si>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</si>
  <si>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</si>
  <si>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</si>
  <si>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</si>
  <si>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</si>
  <si>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</si>
  <si>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</si>
  <si>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</si>
  <si>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</si>
  <si>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</si>
  <si>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</si>
  <si>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</si>
  <si>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</si>
  <si>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</si>
  <si>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</si>
  <si>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</si>
  <si>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</si>
  <si>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</si>
  <si>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</si>
  <si>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</si>
  <si>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</si>
  <si>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</si>
  <si>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</si>
  <si>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</si>
  <si>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</si>
  <si>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</si>
  <si>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</si>
  <si>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</si>
  <si>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</si>
  <si>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</si>
  <si>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</si>
  <si>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</si>
  <si>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</si>
  <si>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</si>
  <si>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</si>
  <si>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</si>
  <si>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</si>
  <si>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</si>
  <si>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</si>
  <si>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</si>
  <si>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</si>
  <si>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</si>
  <si>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</si>
  <si>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</si>
  <si>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</si>
  <si>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</si>
  <si>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</si>
  <si>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</si>
  <si>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</si>
  <si>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</si>
  <si>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</si>
  <si>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</si>
  <si>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</si>
  <si>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</si>
  <si>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</si>
  <si>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</si>
  <si>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</si>
  <si>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</si>
  <si>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</si>
  <si>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</si>
  <si>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</si>
  <si>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</si>
  <si>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</si>
  <si>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</si>
  <si>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</si>
  <si>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</si>
  <si>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</si>
  <si>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01.01.2020-31.12.2020</t>
  </si>
  <si>
    <t>მპგ"პოლიტიკური მოძრაობა-გამარჯვებული საქართველო"  ს/კ 415030228</t>
  </si>
  <si>
    <t>ირაკლი ოქრუაშვილი</t>
  </si>
  <si>
    <t>ჟუჟუნა ტყემალაძე</t>
  </si>
  <si>
    <t>ირაკლი ოქრუაშვილი                                                               ჟუჟუნა ტყემალაძე</t>
  </si>
  <si>
    <t>ირაკლი უქრუაშვილი</t>
  </si>
  <si>
    <t>ირაკლი ოქრუაშვილი                                          ჟუჟუნა ტყემალაძე</t>
  </si>
  <si>
    <t>09/16.2020</t>
  </si>
  <si>
    <t>ფულადი შემოწირულობა</t>
  </si>
  <si>
    <t>კახა ბროკიშვილი</t>
  </si>
  <si>
    <t>01025015031</t>
  </si>
  <si>
    <t>GE41VT1000002570414506</t>
  </si>
  <si>
    <t>VTB  ბანკი</t>
  </si>
  <si>
    <t>09/17/2020</t>
  </si>
  <si>
    <t>09/25/2020</t>
  </si>
  <si>
    <t>ირინე გორდელაძე</t>
  </si>
  <si>
    <t>01008001212</t>
  </si>
  <si>
    <t>GE76TB7773136010100021</t>
  </si>
  <si>
    <t>TBC ბანკი</t>
  </si>
  <si>
    <t>გურამ ჩალაგაშვილი</t>
  </si>
  <si>
    <t>01009006734</t>
  </si>
  <si>
    <t>GE70TB7194845064300001</t>
  </si>
  <si>
    <t>არაფულადი შემოწირულობა</t>
  </si>
  <si>
    <t>01019029082</t>
  </si>
  <si>
    <t>ბუღალტრული მომსახურება</t>
  </si>
  <si>
    <t>აუდიტის მომსახურება</t>
  </si>
  <si>
    <t>კახა</t>
  </si>
  <si>
    <t>ბროკიშვილი</t>
  </si>
  <si>
    <t>ბეჭდური რეკლამი ხარჯი</t>
  </si>
  <si>
    <t>შპს ჯეომაქსპრინტი</t>
  </si>
  <si>
    <t>პოლიტიკური მოძრაობა-გამარჯვებული საქართველო</t>
  </si>
  <si>
    <t>ირაკლი ოქრუაშვილი-გამარჯვებული საქართველო</t>
  </si>
  <si>
    <t>ცალი</t>
  </si>
  <si>
    <t xml:space="preserve"> </t>
  </si>
  <si>
    <t>ბროშურა</t>
  </si>
  <si>
    <t>შპს ვესტა</t>
  </si>
  <si>
    <t>პოსტერიA3</t>
  </si>
  <si>
    <t>პოსტერიA2</t>
  </si>
  <si>
    <t>შპს ALBEON</t>
  </si>
  <si>
    <t>კვ.მ</t>
  </si>
  <si>
    <t>ბადესტიკერი</t>
  </si>
  <si>
    <t>ინტერნეტ-რეკლამს ხრჯი</t>
  </si>
  <si>
    <t>ფეისბუქი</t>
  </si>
  <si>
    <t>ფეისბუქზე რეკლამის</t>
  </si>
  <si>
    <t>ვითიბი</t>
  </si>
  <si>
    <t>GE55VT7000000001193608</t>
  </si>
  <si>
    <t>07/24/2020</t>
  </si>
  <si>
    <t>GE92VT000004115574506</t>
  </si>
  <si>
    <t>იჯარა</t>
  </si>
  <si>
    <t>ვაჟაფშაველას 18</t>
  </si>
  <si>
    <t>01.10.14.009.005.01.500</t>
  </si>
  <si>
    <t>4.09.2020-8.11.2020</t>
  </si>
  <si>
    <t>შპს ეგიდა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</si>
</sst>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color rgb="FF44444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9" xfId="2" applyFont="1" applyFill="1" applyBorder="1" applyAlignment="1" applyProtection="1">
      <alignment horizontal="left" vertical="top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2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0" xfId="9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0" xfId="9" applyFont="1" applyFill="1" applyBorder="1" applyAlignment="1" applyProtection="1">
      <alignment vertical="center"/>
    </xf>
    <xf numFmtId="14" fontId="19" fillId="0" borderId="39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0" xfId="0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0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5" fillId="0" borderId="0" xfId="0" applyFont="1"/>
    <xf numFmtId="0" fontId="23" fillId="0" borderId="1" xfId="1" applyFont="1" applyBorder="1" applyAlignment="1" applyProtection="1">
      <alignment horizontal="center" vertical="center" wrapText="1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24" fillId="0" borderId="41" xfId="2" applyFont="1" applyFill="1" applyBorder="1" applyAlignment="1" applyProtection="1">
      <alignment horizontal="center" vertical="top" wrapText="1"/>
      <protection locked="0"/>
    </xf>
    <xf numFmtId="0" fontId="27" fillId="0" borderId="33" xfId="5" applyFont="1" applyBorder="1" applyAlignment="1" applyProtection="1">
      <alignment wrapText="1"/>
      <protection locked="0"/>
    </xf>
    <xf numFmtId="1" fontId="24" fillId="0" borderId="33" xfId="2" applyNumberFormat="1" applyFont="1" applyFill="1" applyBorder="1" applyAlignment="1" applyProtection="1">
      <alignment horizontal="left" vertical="top" wrapText="1"/>
      <protection locked="0"/>
    </xf>
    <xf numFmtId="1" fontId="24" fillId="0" borderId="42" xfId="2" applyNumberFormat="1" applyFont="1" applyFill="1" applyBorder="1" applyAlignment="1" applyProtection="1">
      <alignment horizontal="left" vertical="top" wrapText="1"/>
      <protection locked="0"/>
    </xf>
    <xf numFmtId="14" fontId="27" fillId="0" borderId="33" xfId="5" applyNumberFormat="1" applyFont="1" applyBorder="1" applyAlignment="1" applyProtection="1">
      <alignment wrapText="1"/>
      <protection locked="0"/>
    </xf>
    <xf numFmtId="0" fontId="25" fillId="0" borderId="9" xfId="2" applyFont="1" applyFill="1" applyBorder="1" applyAlignment="1" applyProtection="1">
      <alignment horizontal="right" vertical="top" wrapText="1"/>
      <protection locked="0"/>
    </xf>
    <xf numFmtId="0" fontId="27" fillId="0" borderId="1" xfId="5" applyFont="1" applyBorder="1" applyAlignment="1" applyProtection="1">
      <alignment wrapText="1"/>
      <protection locked="0"/>
    </xf>
    <xf numFmtId="14" fontId="17" fillId="5" borderId="1" xfId="0" applyNumberFormat="1" applyFont="1" applyFill="1" applyBorder="1" applyProtection="1">
      <protection locked="0"/>
    </xf>
    <xf numFmtId="49" fontId="35" fillId="0" borderId="0" xfId="0" applyNumberFormat="1" applyFont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5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5" xfId="10" applyNumberFormat="1" applyFont="1" applyFill="1" applyBorder="1" applyAlignment="1" applyProtection="1">
      <alignment horizontal="center" vertical="center"/>
    </xf>
    <xf numFmtId="14" fontId="21" fillId="2" borderId="35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5" xfId="3" applyFont="1" applyBorder="1" applyAlignment="1" applyProtection="1">
      <alignment horizontal="center" vertical="center"/>
      <protection locked="0"/>
    </xf>
    <xf numFmtId="0" fontId="17" fillId="0" borderId="35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2881312</xdr:colOff>
      <xdr:row>41</xdr:row>
      <xdr:rowOff>182563</xdr:rowOff>
    </xdr:from>
    <xdr:to>
      <xdr:col>2</xdr:col>
      <xdr:colOff>545037</xdr:colOff>
      <xdr:row>42</xdr:row>
      <xdr:rowOff>11906</xdr:rowOff>
    </xdr:to>
    <xdr:cxnSp macro="">
      <xdr:nvCxnSpPr>
        <xdr:cNvPr id="17" name="Straight Connector 16"/>
        <xdr:cNvCxnSpPr/>
      </xdr:nvCxnSpPr>
      <xdr:spPr>
        <a:xfrm flipV="1">
          <a:off x="3964781" y="9064626"/>
          <a:ext cx="29977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4" name="Straight Connector 3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5" name="Straight Connector 4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6" name="Straight Connector 5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2881312</xdr:colOff>
      <xdr:row>34</xdr:row>
      <xdr:rowOff>182563</xdr:rowOff>
    </xdr:from>
    <xdr:to>
      <xdr:col>2</xdr:col>
      <xdr:colOff>545037</xdr:colOff>
      <xdr:row>35</xdr:row>
      <xdr:rowOff>11906</xdr:rowOff>
    </xdr:to>
    <xdr:cxnSp macro="">
      <xdr:nvCxnSpPr>
        <xdr:cNvPr id="7" name="Straight Connector 6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33</xdr:row>
      <xdr:rowOff>0</xdr:rowOff>
    </xdr:from>
    <xdr:to>
      <xdr:col>6</xdr:col>
      <xdr:colOff>819150</xdr:colOff>
      <xdr:row>34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6638925"/>
          <a:ext cx="5876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4" name="Straight Connector 3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42</xdr:row>
      <xdr:rowOff>180975</xdr:rowOff>
    </xdr:from>
    <xdr:to>
      <xdr:col>2</xdr:col>
      <xdr:colOff>554556</xdr:colOff>
      <xdr:row>42</xdr:row>
      <xdr:rowOff>182563</xdr:rowOff>
    </xdr:to>
    <xdr:cxnSp macro="">
      <xdr:nvCxnSpPr>
        <xdr:cNvPr id="5" name="Straight Connector 4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6" name="Straight Connector 5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2881312</xdr:colOff>
      <xdr:row>42</xdr:row>
      <xdr:rowOff>182563</xdr:rowOff>
    </xdr:from>
    <xdr:to>
      <xdr:col>2</xdr:col>
      <xdr:colOff>545037</xdr:colOff>
      <xdr:row>43</xdr:row>
      <xdr:rowOff>11906</xdr:rowOff>
    </xdr:to>
    <xdr:cxnSp macro="">
      <xdr:nvCxnSpPr>
        <xdr:cNvPr id="7" name="Straight Connector 6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4" name="Straight Connector 3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2753244</xdr:colOff>
      <xdr:row>42</xdr:row>
      <xdr:rowOff>180975</xdr:rowOff>
    </xdr:from>
    <xdr:to>
      <xdr:col>3</xdr:col>
      <xdr:colOff>554556</xdr:colOff>
      <xdr:row>42</xdr:row>
      <xdr:rowOff>182563</xdr:rowOff>
    </xdr:to>
    <xdr:cxnSp macro="">
      <xdr:nvCxnSpPr>
        <xdr:cNvPr id="5" name="Straight Connector 4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6" name="Straight Connector 5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2881312</xdr:colOff>
      <xdr:row>42</xdr:row>
      <xdr:rowOff>182563</xdr:rowOff>
    </xdr:from>
    <xdr:to>
      <xdr:col>3</xdr:col>
      <xdr:colOff>545037</xdr:colOff>
      <xdr:row>43</xdr:row>
      <xdr:rowOff>11906</xdr:rowOff>
    </xdr:to>
    <xdr:cxnSp macro="">
      <xdr:nvCxnSpPr>
        <xdr:cNvPr id="7" name="Straight Connector 6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44</xdr:row>
      <xdr:rowOff>171450</xdr:rowOff>
    </xdr:from>
    <xdr:to>
      <xdr:col>3</xdr:col>
      <xdr:colOff>1495425</xdr:colOff>
      <xdr:row>44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2753244</xdr:colOff>
      <xdr:row>44</xdr:row>
      <xdr:rowOff>180975</xdr:rowOff>
    </xdr:from>
    <xdr:to>
      <xdr:col>4</xdr:col>
      <xdr:colOff>554556</xdr:colOff>
      <xdr:row>44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171450</xdr:rowOff>
    </xdr:from>
    <xdr:to>
      <xdr:col>3</xdr:col>
      <xdr:colOff>1495425</xdr:colOff>
      <xdr:row>44</xdr:row>
      <xdr:rowOff>171450</xdr:rowOff>
    </xdr:to>
    <xdr:cxnSp macro="">
      <xdr:nvCxnSpPr>
        <xdr:cNvPr id="4" name="Straight Connector 3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2881312</xdr:colOff>
      <xdr:row>44</xdr:row>
      <xdr:rowOff>182563</xdr:rowOff>
    </xdr:from>
    <xdr:to>
      <xdr:col>4</xdr:col>
      <xdr:colOff>545037</xdr:colOff>
      <xdr:row>45</xdr:row>
      <xdr:rowOff>11906</xdr:rowOff>
    </xdr:to>
    <xdr:cxnSp macro="">
      <xdr:nvCxnSpPr>
        <xdr:cNvPr id="5" name="Straight Connector 4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4" name="Straight Connector 3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5" name="Straight Connector 4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6" name="Straight Connector 5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2881312</xdr:colOff>
      <xdr:row>27</xdr:row>
      <xdr:rowOff>182563</xdr:rowOff>
    </xdr:from>
    <xdr:to>
      <xdr:col>2</xdr:col>
      <xdr:colOff>545037</xdr:colOff>
      <xdr:row>28</xdr:row>
      <xdr:rowOff>11906</xdr:rowOff>
    </xdr:to>
    <xdr:cxnSp macro="">
      <xdr:nvCxnSpPr>
        <xdr:cNvPr id="7" name="Straight Connector 6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8" name="Straight Connector 7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9" name="Straight Connector 8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10" name="Straight Connector 9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2881312</xdr:colOff>
      <xdr:row>25</xdr:row>
      <xdr:rowOff>182563</xdr:rowOff>
    </xdr:from>
    <xdr:to>
      <xdr:col>2</xdr:col>
      <xdr:colOff>545037</xdr:colOff>
      <xdr:row>26</xdr:row>
      <xdr:rowOff>11906</xdr:rowOff>
    </xdr:to>
    <xdr:cxnSp macro="">
      <xdr:nvCxnSpPr>
        <xdr:cNvPr id="11" name="Straight Connector 10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3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5" name="Straight Connector 4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6" name="Straight Connector 5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2881312</xdr:colOff>
      <xdr:row>85</xdr:row>
      <xdr:rowOff>182563</xdr:rowOff>
    </xdr:from>
    <xdr:to>
      <xdr:col>2</xdr:col>
      <xdr:colOff>545037</xdr:colOff>
      <xdr:row>86</xdr:row>
      <xdr:rowOff>11906</xdr:rowOff>
    </xdr:to>
    <xdr:cxnSp macro="">
      <xdr:nvCxnSpPr>
        <xdr:cNvPr id="7" name="Straight Connector 6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171450</xdr:rowOff>
    </xdr:from>
    <xdr:to>
      <xdr:col>2</xdr:col>
      <xdr:colOff>1495425</xdr:colOff>
      <xdr:row>16</xdr:row>
      <xdr:rowOff>171450</xdr:rowOff>
    </xdr:to>
    <xdr:cxnSp macro="">
      <xdr:nvCxnSpPr>
        <xdr:cNvPr id="6" name="Straight Connector 5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2753244</xdr:colOff>
      <xdr:row>16</xdr:row>
      <xdr:rowOff>180975</xdr:rowOff>
    </xdr:from>
    <xdr:to>
      <xdr:col>3</xdr:col>
      <xdr:colOff>554556</xdr:colOff>
      <xdr:row>16</xdr:row>
      <xdr:rowOff>182563</xdr:rowOff>
    </xdr:to>
    <xdr:cxnSp macro="">
      <xdr:nvCxnSpPr>
        <xdr:cNvPr id="7" name="Straight Connector 6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171450</xdr:rowOff>
    </xdr:from>
    <xdr:to>
      <xdr:col>2</xdr:col>
      <xdr:colOff>1495425</xdr:colOff>
      <xdr:row>16</xdr:row>
      <xdr:rowOff>171450</xdr:rowOff>
    </xdr:to>
    <xdr:cxnSp macro="">
      <xdr:nvCxnSpPr>
        <xdr:cNvPr id="8" name="Straight Connector 7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2881312</xdr:colOff>
      <xdr:row>16</xdr:row>
      <xdr:rowOff>182563</xdr:rowOff>
    </xdr:from>
    <xdr:to>
      <xdr:col>3</xdr:col>
      <xdr:colOff>545037</xdr:colOff>
      <xdr:row>17</xdr:row>
      <xdr:rowOff>11906</xdr:rowOff>
    </xdr:to>
    <xdr:cxnSp macro="">
      <xdr:nvCxnSpPr>
        <xdr:cNvPr id="9" name="Straight Connector 8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45</xdr:row>
      <xdr:rowOff>171450</xdr:rowOff>
    </xdr:from>
    <xdr:to>
      <xdr:col>2</xdr:col>
      <xdr:colOff>1495425</xdr:colOff>
      <xdr:row>45</xdr:row>
      <xdr:rowOff>171450</xdr:rowOff>
    </xdr:to>
    <xdr:cxnSp macro="">
      <xdr:nvCxnSpPr>
        <xdr:cNvPr id="6" name="Straight Connector 5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2753244</xdr:colOff>
      <xdr:row>45</xdr:row>
      <xdr:rowOff>180975</xdr:rowOff>
    </xdr:from>
    <xdr:to>
      <xdr:col>3</xdr:col>
      <xdr:colOff>554556</xdr:colOff>
      <xdr:row>45</xdr:row>
      <xdr:rowOff>182563</xdr:rowOff>
    </xdr:to>
    <xdr:cxnSp macro="">
      <xdr:nvCxnSpPr>
        <xdr:cNvPr id="7" name="Straight Connector 6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45</xdr:row>
      <xdr:rowOff>171450</xdr:rowOff>
    </xdr:from>
    <xdr:to>
      <xdr:col>2</xdr:col>
      <xdr:colOff>1495425</xdr:colOff>
      <xdr:row>45</xdr:row>
      <xdr:rowOff>171450</xdr:rowOff>
    </xdr:to>
    <xdr:cxnSp macro="">
      <xdr:nvCxnSpPr>
        <xdr:cNvPr id="8" name="Straight Connector 7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2881312</xdr:colOff>
      <xdr:row>45</xdr:row>
      <xdr:rowOff>182563</xdr:rowOff>
    </xdr:from>
    <xdr:to>
      <xdr:col>3</xdr:col>
      <xdr:colOff>545037</xdr:colOff>
      <xdr:row>46</xdr:row>
      <xdr:rowOff>11906</xdr:rowOff>
    </xdr:to>
    <xdr:cxnSp macro="">
      <xdr:nvCxnSpPr>
        <xdr:cNvPr id="9" name="Straight Connector 8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1085850" y="89725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2881312</xdr:colOff>
      <xdr:row>41</xdr:row>
      <xdr:rowOff>182563</xdr:rowOff>
    </xdr:from>
    <xdr:to>
      <xdr:col>2</xdr:col>
      <xdr:colOff>545037</xdr:colOff>
      <xdr:row>42</xdr:row>
      <xdr:rowOff>11906</xdr:rowOff>
    </xdr:to>
    <xdr:cxnSp macro="">
      <xdr:nvCxnSpPr>
        <xdr:cNvPr id="5" name="Straight Connector 4"/>
        <xdr:cNvCxnSpPr/>
      </xdr:nvCxnSpPr>
      <xdr:spPr>
        <a:xfrm flipV="1">
          <a:off x="3967162" y="8983663"/>
          <a:ext cx="29977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171450</xdr:rowOff>
    </xdr:from>
    <xdr:to>
      <xdr:col>1</xdr:col>
      <xdr:colOff>1495425</xdr:colOff>
      <xdr:row>47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47</xdr:row>
      <xdr:rowOff>180975</xdr:rowOff>
    </xdr:from>
    <xdr:to>
      <xdr:col>2</xdr:col>
      <xdr:colOff>554556</xdr:colOff>
      <xdr:row>47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47</xdr:row>
      <xdr:rowOff>171450</xdr:rowOff>
    </xdr:from>
    <xdr:to>
      <xdr:col>1</xdr:col>
      <xdr:colOff>1495425</xdr:colOff>
      <xdr:row>47</xdr:row>
      <xdr:rowOff>171450</xdr:rowOff>
    </xdr:to>
    <xdr:cxnSp macro="">
      <xdr:nvCxnSpPr>
        <xdr:cNvPr id="4" name="Straight Connector 3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2881312</xdr:colOff>
      <xdr:row>47</xdr:row>
      <xdr:rowOff>182563</xdr:rowOff>
    </xdr:from>
    <xdr:to>
      <xdr:col>2</xdr:col>
      <xdr:colOff>545037</xdr:colOff>
      <xdr:row>48</xdr:row>
      <xdr:rowOff>11906</xdr:rowOff>
    </xdr:to>
    <xdr:cxnSp macro="">
      <xdr:nvCxnSpPr>
        <xdr:cNvPr id="5" name="Straight Connector 4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171450</xdr:rowOff>
    </xdr:from>
    <xdr:to>
      <xdr:col>3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2753244</xdr:colOff>
      <xdr:row>31</xdr:row>
      <xdr:rowOff>180975</xdr:rowOff>
    </xdr:from>
    <xdr:to>
      <xdr:col>4</xdr:col>
      <xdr:colOff>554556</xdr:colOff>
      <xdr:row>31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31</xdr:row>
      <xdr:rowOff>171450</xdr:rowOff>
    </xdr:from>
    <xdr:to>
      <xdr:col>3</xdr:col>
      <xdr:colOff>1495425</xdr:colOff>
      <xdr:row>31</xdr:row>
      <xdr:rowOff>171450</xdr:rowOff>
    </xdr:to>
    <xdr:cxnSp macro="">
      <xdr:nvCxnSpPr>
        <xdr:cNvPr id="4" name="Straight Connector 3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2881312</xdr:colOff>
      <xdr:row>31</xdr:row>
      <xdr:rowOff>182563</xdr:rowOff>
    </xdr:from>
    <xdr:to>
      <xdr:col>4</xdr:col>
      <xdr:colOff>545037</xdr:colOff>
      <xdr:row>32</xdr:row>
      <xdr:rowOff>11906</xdr:rowOff>
    </xdr:to>
    <xdr:cxnSp macro="">
      <xdr:nvCxnSpPr>
        <xdr:cNvPr id="5" name="Straight Connector 4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3"/>
        <xdr:cNvCxnSpPr/>
      </xdr:nvCxnSpPr>
      <xdr:spPr>
        <a:xfrm>
          <a:off x="1085850" y="89725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2881312</xdr:colOff>
      <xdr:row>85</xdr:row>
      <xdr:rowOff>182563</xdr:rowOff>
    </xdr:from>
    <xdr:to>
      <xdr:col>2</xdr:col>
      <xdr:colOff>545037</xdr:colOff>
      <xdr:row>86</xdr:row>
      <xdr:rowOff>11906</xdr:rowOff>
    </xdr:to>
    <xdr:cxnSp macro="">
      <xdr:nvCxnSpPr>
        <xdr:cNvPr id="5" name="Straight Connector 4"/>
        <xdr:cNvCxnSpPr/>
      </xdr:nvCxnSpPr>
      <xdr:spPr>
        <a:xfrm flipV="1">
          <a:off x="3967162" y="8983663"/>
          <a:ext cx="29977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4" name="Straight Connector 3"/>
        <xdr:cNvCxnSpPr/>
      </xdr:nvCxnSpPr>
      <xdr:spPr>
        <a:xfrm>
          <a:off x="1085850" y="89725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2881312</xdr:colOff>
      <xdr:row>33</xdr:row>
      <xdr:rowOff>182563</xdr:rowOff>
    </xdr:from>
    <xdr:to>
      <xdr:col>2</xdr:col>
      <xdr:colOff>545037</xdr:colOff>
      <xdr:row>34</xdr:row>
      <xdr:rowOff>11906</xdr:rowOff>
    </xdr:to>
    <xdr:cxnSp macro="">
      <xdr:nvCxnSpPr>
        <xdr:cNvPr id="5" name="Straight Connector 4"/>
        <xdr:cNvCxnSpPr/>
      </xdr:nvCxnSpPr>
      <xdr:spPr>
        <a:xfrm flipV="1">
          <a:off x="3967162" y="8983663"/>
          <a:ext cx="29977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7" name="Straight Connector 6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2753244</xdr:colOff>
      <xdr:row>31</xdr:row>
      <xdr:rowOff>180975</xdr:rowOff>
    </xdr:from>
    <xdr:to>
      <xdr:col>3</xdr:col>
      <xdr:colOff>554556</xdr:colOff>
      <xdr:row>31</xdr:row>
      <xdr:rowOff>182563</xdr:rowOff>
    </xdr:to>
    <xdr:cxnSp macro="">
      <xdr:nvCxnSpPr>
        <xdr:cNvPr id="8" name="Straight Connector 7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9" name="Straight Connector 8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2881312</xdr:colOff>
      <xdr:row>31</xdr:row>
      <xdr:rowOff>182563</xdr:rowOff>
    </xdr:from>
    <xdr:to>
      <xdr:col>3</xdr:col>
      <xdr:colOff>545037</xdr:colOff>
      <xdr:row>32</xdr:row>
      <xdr:rowOff>11906</xdr:rowOff>
    </xdr:to>
    <xdr:cxnSp macro="">
      <xdr:nvCxnSpPr>
        <xdr:cNvPr id="10" name="Straight Connector 9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4" name="Straight Connector 3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42</xdr:row>
      <xdr:rowOff>180975</xdr:rowOff>
    </xdr:from>
    <xdr:to>
      <xdr:col>2</xdr:col>
      <xdr:colOff>554556</xdr:colOff>
      <xdr:row>42</xdr:row>
      <xdr:rowOff>182563</xdr:rowOff>
    </xdr:to>
    <xdr:cxnSp macro="">
      <xdr:nvCxnSpPr>
        <xdr:cNvPr id="5" name="Straight Connector 4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6" name="Straight Connector 5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2881312</xdr:colOff>
      <xdr:row>42</xdr:row>
      <xdr:rowOff>182563</xdr:rowOff>
    </xdr:from>
    <xdr:to>
      <xdr:col>2</xdr:col>
      <xdr:colOff>545037</xdr:colOff>
      <xdr:row>43</xdr:row>
      <xdr:rowOff>11906</xdr:rowOff>
    </xdr:to>
    <xdr:cxnSp macro="">
      <xdr:nvCxnSpPr>
        <xdr:cNvPr id="7" name="Straight Connector 6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4" name="Straight Connector 3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2753244</xdr:colOff>
      <xdr:row>42</xdr:row>
      <xdr:rowOff>180975</xdr:rowOff>
    </xdr:from>
    <xdr:to>
      <xdr:col>3</xdr:col>
      <xdr:colOff>554556</xdr:colOff>
      <xdr:row>42</xdr:row>
      <xdr:rowOff>182563</xdr:rowOff>
    </xdr:to>
    <xdr:cxnSp macro="">
      <xdr:nvCxnSpPr>
        <xdr:cNvPr id="5" name="Straight Connector 4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6" name="Straight Connector 5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2881312</xdr:colOff>
      <xdr:row>42</xdr:row>
      <xdr:rowOff>182563</xdr:rowOff>
    </xdr:from>
    <xdr:to>
      <xdr:col>3</xdr:col>
      <xdr:colOff>545037</xdr:colOff>
      <xdr:row>43</xdr:row>
      <xdr:rowOff>11906</xdr:rowOff>
    </xdr:to>
    <xdr:cxnSp macro="">
      <xdr:nvCxnSpPr>
        <xdr:cNvPr id="7" name="Straight Connector 6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44</xdr:row>
      <xdr:rowOff>171450</xdr:rowOff>
    </xdr:from>
    <xdr:to>
      <xdr:col>3</xdr:col>
      <xdr:colOff>1495425</xdr:colOff>
      <xdr:row>44</xdr:row>
      <xdr:rowOff>171450</xdr:rowOff>
    </xdr:to>
    <xdr:cxnSp macro="">
      <xdr:nvCxnSpPr>
        <xdr:cNvPr id="6" name="Straight Connector 5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2753244</xdr:colOff>
      <xdr:row>44</xdr:row>
      <xdr:rowOff>180975</xdr:rowOff>
    </xdr:from>
    <xdr:to>
      <xdr:col>4</xdr:col>
      <xdr:colOff>554556</xdr:colOff>
      <xdr:row>44</xdr:row>
      <xdr:rowOff>182563</xdr:rowOff>
    </xdr:to>
    <xdr:cxnSp macro="">
      <xdr:nvCxnSpPr>
        <xdr:cNvPr id="7" name="Straight Connector 6"/>
        <xdr:cNvCxnSpPr/>
      </xdr:nvCxnSpPr>
      <xdr:spPr>
        <a:xfrm>
          <a:off x="3343794" y="67341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171450</xdr:rowOff>
    </xdr:from>
    <xdr:to>
      <xdr:col>3</xdr:col>
      <xdr:colOff>1495425</xdr:colOff>
      <xdr:row>44</xdr:row>
      <xdr:rowOff>171450</xdr:rowOff>
    </xdr:to>
    <xdr:cxnSp macro="">
      <xdr:nvCxnSpPr>
        <xdr:cNvPr id="8" name="Straight Connector 7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2881312</xdr:colOff>
      <xdr:row>44</xdr:row>
      <xdr:rowOff>182563</xdr:rowOff>
    </xdr:from>
    <xdr:to>
      <xdr:col>4</xdr:col>
      <xdr:colOff>545037</xdr:colOff>
      <xdr:row>45</xdr:row>
      <xdr:rowOff>11906</xdr:rowOff>
    </xdr:to>
    <xdr:cxnSp macro="">
      <xdr:nvCxnSpPr>
        <xdr:cNvPr id="9" name="Straight Connector 8"/>
        <xdr:cNvCxnSpPr/>
      </xdr:nvCxnSpPr>
      <xdr:spPr>
        <a:xfrm flipV="1">
          <a:off x="3471862" y="6735763"/>
          <a:ext cx="3531125" cy="198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82</xdr:row>
      <xdr:rowOff>0</xdr:rowOff>
    </xdr:from>
    <xdr:to>
      <xdr:col>2</xdr:col>
      <xdr:colOff>933450</xdr:colOff>
      <xdr:row>83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7335500"/>
          <a:ext cx="5876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60" zoomScaleNormal="100" workbookViewId="0">
      <selection activeCell="J15" sqref="J15"/>
    </sheetView>
  </sheetViews>
  <sheetFormatPr defaultRowHeight="15"/>
  <cols>
    <col min="1" max="1" width="6.28515625" style="256" bestFit="1" customWidth="1"/>
    <col min="2" max="2" width="13.140625" style="256" customWidth="1"/>
    <col min="3" max="3" width="17.85546875" style="256" customWidth="1"/>
    <col min="4" max="4" width="15.140625" style="256" customWidth="1"/>
    <col min="5" max="5" width="24.5703125" style="256" customWidth="1"/>
    <col min="6" max="8" width="19.140625" style="257" customWidth="1"/>
    <col min="9" max="9" width="16.42578125" style="256" bestFit="1" customWidth="1"/>
    <col min="10" max="10" width="17.42578125" style="256" customWidth="1"/>
    <col min="11" max="11" width="13.140625" style="256" bestFit="1" customWidth="1"/>
    <col min="12" max="12" width="15.28515625" style="256" customWidth="1"/>
    <col min="13" max="16384" width="9.140625" style="256"/>
  </cols>
  <sheetData>
    <row r="1" spans="1:12" s="267" customFormat="1">
      <c r="A1" s="333" t="s">
        <v>301</v>
      </c>
      <c r="B1" s="321"/>
      <c r="C1" s="321"/>
      <c r="D1" s="321"/>
      <c r="E1" s="322"/>
      <c r="F1" s="316"/>
      <c r="G1" s="322"/>
      <c r="H1" s="332"/>
      <c r="I1" s="321"/>
      <c r="J1" s="322"/>
      <c r="K1" s="322"/>
      <c r="L1" s="331" t="s">
        <v>109</v>
      </c>
    </row>
    <row r="2" spans="1:12" s="267" customFormat="1">
      <c r="A2" s="330" t="s">
        <v>140</v>
      </c>
      <c r="B2" s="321"/>
      <c r="C2" s="321"/>
      <c r="D2" s="321"/>
      <c r="E2" s="322"/>
      <c r="F2" s="316"/>
      <c r="G2" s="322"/>
      <c r="H2" s="329"/>
      <c r="I2" s="321"/>
      <c r="J2" s="322"/>
      <c r="K2" s="322" t="s">
        <v>513</v>
      </c>
      <c r="L2" s="328"/>
    </row>
    <row r="3" spans="1:12" s="267" customFormat="1">
      <c r="A3" s="327"/>
      <c r="B3" s="321"/>
      <c r="C3" s="326"/>
      <c r="D3" s="325"/>
      <c r="E3" s="322"/>
      <c r="F3" s="324"/>
      <c r="G3" s="322"/>
      <c r="H3" s="322"/>
      <c r="I3" s="316"/>
      <c r="J3" s="321"/>
      <c r="K3" s="321"/>
      <c r="L3" s="320"/>
    </row>
    <row r="4" spans="1:12" s="267" customFormat="1">
      <c r="A4" s="359" t="s">
        <v>269</v>
      </c>
      <c r="B4" s="316"/>
      <c r="C4" s="316"/>
      <c r="D4" s="365"/>
      <c r="E4" s="366"/>
      <c r="F4" s="323"/>
      <c r="G4" s="322"/>
      <c r="H4" s="367"/>
      <c r="I4" s="366"/>
      <c r="J4" s="321"/>
      <c r="K4" s="322"/>
      <c r="L4" s="320"/>
    </row>
    <row r="5" spans="1:12" s="267" customFormat="1" ht="15.75" thickBot="1">
      <c r="A5" s="432" t="s">
        <v>514</v>
      </c>
      <c r="B5" s="432"/>
      <c r="C5" s="432"/>
      <c r="D5" s="432"/>
      <c r="E5" s="432"/>
      <c r="F5" s="432"/>
      <c r="G5" s="323"/>
      <c r="H5" s="323"/>
      <c r="I5" s="322"/>
      <c r="J5" s="321"/>
      <c r="K5" s="321"/>
      <c r="L5" s="320"/>
    </row>
    <row r="6" spans="1:12" ht="15.75" thickBot="1">
      <c r="A6" s="319"/>
      <c r="B6" s="318"/>
      <c r="C6" s="317"/>
      <c r="D6" s="317"/>
      <c r="E6" s="317"/>
      <c r="F6" s="316"/>
      <c r="G6" s="316"/>
      <c r="H6" s="316"/>
      <c r="I6" s="435" t="s">
        <v>438</v>
      </c>
      <c r="J6" s="436"/>
      <c r="K6" s="437"/>
      <c r="L6" s="315"/>
    </row>
    <row r="7" spans="1:12" s="303" customFormat="1" ht="51.75" thickBot="1">
      <c r="A7" s="314" t="s">
        <v>64</v>
      </c>
      <c r="B7" s="313" t="s">
        <v>141</v>
      </c>
      <c r="C7" s="313" t="s">
        <v>437</v>
      </c>
      <c r="D7" s="312" t="s">
        <v>275</v>
      </c>
      <c r="E7" s="311" t="s">
        <v>436</v>
      </c>
      <c r="F7" s="310" t="s">
        <v>435</v>
      </c>
      <c r="G7" s="309" t="s">
        <v>228</v>
      </c>
      <c r="H7" s="308" t="s">
        <v>225</v>
      </c>
      <c r="I7" s="307" t="s">
        <v>434</v>
      </c>
      <c r="J7" s="306" t="s">
        <v>272</v>
      </c>
      <c r="K7" s="305" t="s">
        <v>229</v>
      </c>
      <c r="L7" s="304" t="s">
        <v>230</v>
      </c>
    </row>
    <row r="8" spans="1:12" s="297" customFormat="1" ht="15.75" thickBot="1">
      <c r="A8" s="301">
        <v>1</v>
      </c>
      <c r="B8" s="300">
        <v>2</v>
      </c>
      <c r="C8" s="302">
        <v>3</v>
      </c>
      <c r="D8" s="302">
        <v>4</v>
      </c>
      <c r="E8" s="301">
        <v>5</v>
      </c>
      <c r="F8" s="300">
        <v>6</v>
      </c>
      <c r="G8" s="302">
        <v>7</v>
      </c>
      <c r="H8" s="300">
        <v>8</v>
      </c>
      <c r="I8" s="301">
        <v>9</v>
      </c>
      <c r="J8" s="300">
        <v>10</v>
      </c>
      <c r="K8" s="299">
        <v>11</v>
      </c>
      <c r="L8" s="298">
        <v>12</v>
      </c>
    </row>
    <row r="9" spans="1:12" ht="25.5">
      <c r="A9" s="296">
        <v>1</v>
      </c>
      <c r="B9" s="287" t="s">
        <v>520</v>
      </c>
      <c r="C9" s="286" t="s">
        <v>521</v>
      </c>
      <c r="D9" s="295">
        <v>1525</v>
      </c>
      <c r="E9" s="284" t="s">
        <v>522</v>
      </c>
      <c r="F9" s="283" t="s">
        <v>523</v>
      </c>
      <c r="G9" s="283" t="s">
        <v>524</v>
      </c>
      <c r="H9" s="283" t="s">
        <v>525</v>
      </c>
      <c r="I9" s="292"/>
      <c r="J9" s="291"/>
      <c r="K9" s="290"/>
      <c r="L9" s="289"/>
    </row>
    <row r="10" spans="1:12" ht="25.5">
      <c r="A10" s="288">
        <v>2</v>
      </c>
      <c r="B10" s="287" t="s">
        <v>526</v>
      </c>
      <c r="C10" s="286" t="s">
        <v>521</v>
      </c>
      <c r="D10" s="295">
        <v>25</v>
      </c>
      <c r="E10" s="294" t="s">
        <v>522</v>
      </c>
      <c r="F10" s="283" t="s">
        <v>523</v>
      </c>
      <c r="G10" s="283" t="s">
        <v>524</v>
      </c>
      <c r="H10" s="283" t="s">
        <v>525</v>
      </c>
      <c r="I10" s="282"/>
      <c r="J10" s="281"/>
      <c r="K10" s="280"/>
      <c r="L10" s="279"/>
    </row>
    <row r="11" spans="1:12" ht="25.5">
      <c r="A11" s="288">
        <v>2</v>
      </c>
      <c r="B11" s="287" t="s">
        <v>527</v>
      </c>
      <c r="C11" s="286" t="s">
        <v>521</v>
      </c>
      <c r="D11" s="295">
        <v>34100</v>
      </c>
      <c r="E11" s="294" t="s">
        <v>528</v>
      </c>
      <c r="F11" s="283" t="s">
        <v>529</v>
      </c>
      <c r="G11" s="420" t="s">
        <v>530</v>
      </c>
      <c r="H11" s="293" t="s">
        <v>531</v>
      </c>
      <c r="I11" s="282"/>
      <c r="J11" s="281"/>
      <c r="K11" s="280"/>
      <c r="L11" s="279"/>
    </row>
    <row r="12" spans="1:12" ht="25.5">
      <c r="A12" s="288">
        <v>3</v>
      </c>
      <c r="B12" s="287">
        <v>43871</v>
      </c>
      <c r="C12" s="286" t="s">
        <v>521</v>
      </c>
      <c r="D12" s="285">
        <v>6100</v>
      </c>
      <c r="E12" s="284" t="s">
        <v>522</v>
      </c>
      <c r="F12" s="283" t="s">
        <v>523</v>
      </c>
      <c r="G12" s="283" t="s">
        <v>524</v>
      </c>
      <c r="H12" s="283" t="s">
        <v>525</v>
      </c>
      <c r="I12" s="282"/>
      <c r="J12" s="281"/>
      <c r="K12" s="280"/>
      <c r="L12" s="279"/>
    </row>
    <row r="13" spans="1:12" ht="25.5">
      <c r="A13" s="288">
        <v>4</v>
      </c>
      <c r="B13" s="287">
        <v>43871</v>
      </c>
      <c r="C13" s="286" t="s">
        <v>521</v>
      </c>
      <c r="D13" s="285">
        <v>3200</v>
      </c>
      <c r="E13" s="284" t="s">
        <v>532</v>
      </c>
      <c r="F13" s="371" t="s">
        <v>533</v>
      </c>
      <c r="G13" s="283" t="s">
        <v>534</v>
      </c>
      <c r="H13" s="293" t="s">
        <v>531</v>
      </c>
      <c r="I13" s="282"/>
      <c r="J13" s="281"/>
      <c r="K13" s="280"/>
      <c r="L13" s="279"/>
    </row>
    <row r="14" spans="1:12" ht="25.5">
      <c r="A14" s="288">
        <v>6</v>
      </c>
      <c r="B14" s="287">
        <v>43961</v>
      </c>
      <c r="C14" s="286" t="s">
        <v>535</v>
      </c>
      <c r="D14" s="285">
        <v>1000</v>
      </c>
      <c r="E14" s="284" t="s">
        <v>516</v>
      </c>
      <c r="F14" s="283" t="s">
        <v>536</v>
      </c>
      <c r="G14" s="283"/>
      <c r="H14" s="283"/>
      <c r="I14" s="282"/>
      <c r="J14" s="281" t="s">
        <v>537</v>
      </c>
      <c r="K14" s="280"/>
      <c r="L14" s="279"/>
    </row>
    <row r="15" spans="1:12" ht="25.5">
      <c r="A15" s="288">
        <v>7</v>
      </c>
      <c r="B15" s="287">
        <v>44086</v>
      </c>
      <c r="C15" s="286" t="s">
        <v>535</v>
      </c>
      <c r="D15" s="285">
        <v>500</v>
      </c>
      <c r="E15" s="294" t="s">
        <v>522</v>
      </c>
      <c r="F15" s="283" t="s">
        <v>523</v>
      </c>
      <c r="G15" s="283"/>
      <c r="H15" s="283"/>
      <c r="I15" s="282"/>
      <c r="J15" s="281" t="s">
        <v>538</v>
      </c>
      <c r="K15" s="280"/>
      <c r="L15" s="279"/>
    </row>
    <row r="16" spans="1:12">
      <c r="A16" s="288">
        <v>8</v>
      </c>
      <c r="B16" s="287"/>
      <c r="C16" s="286"/>
      <c r="D16" s="285"/>
      <c r="E16" s="284"/>
      <c r="F16" s="283"/>
      <c r="G16" s="283"/>
      <c r="H16" s="283"/>
      <c r="I16" s="282"/>
      <c r="J16" s="281"/>
      <c r="K16" s="280"/>
      <c r="L16" s="279"/>
    </row>
    <row r="17" spans="1:12">
      <c r="A17" s="288">
        <v>9</v>
      </c>
      <c r="B17" s="287"/>
      <c r="C17" s="286"/>
      <c r="D17" s="285"/>
      <c r="E17" s="284"/>
      <c r="F17" s="283"/>
      <c r="G17" s="283"/>
      <c r="H17" s="283"/>
      <c r="I17" s="282"/>
      <c r="J17" s="281"/>
      <c r="K17" s="280"/>
      <c r="L17" s="279"/>
    </row>
    <row r="18" spans="1:12">
      <c r="A18" s="288">
        <v>10</v>
      </c>
      <c r="B18" s="287"/>
      <c r="C18" s="286"/>
      <c r="D18" s="285"/>
      <c r="E18" s="284"/>
      <c r="F18" s="283"/>
      <c r="G18" s="283"/>
      <c r="H18" s="283"/>
      <c r="I18" s="282"/>
      <c r="J18" s="281"/>
      <c r="K18" s="280"/>
      <c r="L18" s="279"/>
    </row>
    <row r="19" spans="1:12">
      <c r="A19" s="288">
        <v>11</v>
      </c>
      <c r="B19" s="287"/>
      <c r="C19" s="286"/>
      <c r="D19" s="285"/>
      <c r="E19" s="284"/>
      <c r="F19" s="283"/>
      <c r="G19" s="283"/>
      <c r="H19" s="283"/>
      <c r="I19" s="282"/>
      <c r="J19" s="281"/>
      <c r="K19" s="280"/>
      <c r="L19" s="279"/>
    </row>
    <row r="20" spans="1:12">
      <c r="A20" s="288">
        <v>12</v>
      </c>
      <c r="B20" s="287"/>
      <c r="C20" s="286"/>
      <c r="D20" s="285"/>
      <c r="E20" s="284"/>
      <c r="F20" s="283"/>
      <c r="G20" s="283"/>
      <c r="H20" s="283"/>
      <c r="I20" s="282"/>
      <c r="J20" s="281"/>
      <c r="K20" s="280"/>
      <c r="L20" s="279"/>
    </row>
    <row r="21" spans="1:12">
      <c r="A21" s="288">
        <v>13</v>
      </c>
      <c r="B21" s="287"/>
      <c r="C21" s="286"/>
      <c r="D21" s="285"/>
      <c r="E21" s="284"/>
      <c r="F21" s="283"/>
      <c r="G21" s="283"/>
      <c r="H21" s="283"/>
      <c r="I21" s="282"/>
      <c r="J21" s="281"/>
      <c r="K21" s="280"/>
      <c r="L21" s="279"/>
    </row>
    <row r="22" spans="1:12">
      <c r="A22" s="288">
        <v>14</v>
      </c>
      <c r="B22" s="287"/>
      <c r="C22" s="286"/>
      <c r="D22" s="285"/>
      <c r="E22" s="284"/>
      <c r="F22" s="283"/>
      <c r="G22" s="283"/>
      <c r="H22" s="283"/>
      <c r="I22" s="282"/>
      <c r="J22" s="281"/>
      <c r="K22" s="280"/>
      <c r="L22" s="279"/>
    </row>
    <row r="23" spans="1:12">
      <c r="A23" s="288">
        <v>15</v>
      </c>
      <c r="B23" s="287"/>
      <c r="C23" s="286"/>
      <c r="D23" s="285"/>
      <c r="E23" s="284"/>
      <c r="F23" s="283"/>
      <c r="G23" s="283"/>
      <c r="H23" s="283"/>
      <c r="I23" s="282"/>
      <c r="J23" s="281"/>
      <c r="K23" s="280"/>
      <c r="L23" s="279"/>
    </row>
    <row r="24" spans="1:12">
      <c r="A24" s="288">
        <v>16</v>
      </c>
      <c r="B24" s="287"/>
      <c r="C24" s="286"/>
      <c r="D24" s="285"/>
      <c r="E24" s="284"/>
      <c r="F24" s="283"/>
      <c r="G24" s="283"/>
      <c r="H24" s="283"/>
      <c r="I24" s="282"/>
      <c r="J24" s="281"/>
      <c r="K24" s="280"/>
      <c r="L24" s="279"/>
    </row>
    <row r="25" spans="1:12">
      <c r="A25" s="288">
        <v>17</v>
      </c>
      <c r="B25" s="287"/>
      <c r="C25" s="286"/>
      <c r="D25" s="285"/>
      <c r="E25" s="284"/>
      <c r="F25" s="283"/>
      <c r="G25" s="283"/>
      <c r="H25" s="283"/>
      <c r="I25" s="282"/>
      <c r="J25" s="281"/>
      <c r="K25" s="280"/>
      <c r="L25" s="279"/>
    </row>
    <row r="26" spans="1:12">
      <c r="A26" s="288">
        <v>18</v>
      </c>
      <c r="B26" s="287"/>
      <c r="C26" s="286"/>
      <c r="D26" s="285"/>
      <c r="E26" s="284"/>
      <c r="F26" s="283"/>
      <c r="G26" s="283"/>
      <c r="H26" s="283"/>
      <c r="I26" s="282"/>
      <c r="J26" s="281"/>
      <c r="K26" s="280"/>
      <c r="L26" s="279"/>
    </row>
    <row r="27" spans="1:12">
      <c r="A27" s="288">
        <v>19</v>
      </c>
      <c r="B27" s="287"/>
      <c r="C27" s="286"/>
      <c r="D27" s="285"/>
      <c r="E27" s="284"/>
      <c r="F27" s="283"/>
      <c r="G27" s="283"/>
      <c r="H27" s="283"/>
      <c r="I27" s="282"/>
      <c r="J27" s="281"/>
      <c r="K27" s="280"/>
      <c r="L27" s="279"/>
    </row>
    <row r="28" spans="1:12" ht="15.75" thickBot="1">
      <c r="A28" s="278" t="s">
        <v>271</v>
      </c>
      <c r="B28" s="277"/>
      <c r="C28" s="276"/>
      <c r="D28" s="275"/>
      <c r="E28" s="274"/>
      <c r="F28" s="273"/>
      <c r="G28" s="273"/>
      <c r="H28" s="273"/>
      <c r="I28" s="272"/>
      <c r="J28" s="271"/>
      <c r="K28" s="270"/>
      <c r="L28" s="269"/>
    </row>
    <row r="29" spans="1:12">
      <c r="A29" s="259"/>
      <c r="B29" s="260"/>
      <c r="C29" s="259"/>
      <c r="D29" s="260"/>
      <c r="E29" s="259"/>
      <c r="F29" s="260"/>
      <c r="G29" s="259"/>
      <c r="H29" s="260"/>
      <c r="I29" s="259"/>
      <c r="J29" s="260"/>
      <c r="K29" s="259"/>
      <c r="L29" s="260"/>
    </row>
    <row r="30" spans="1:12">
      <c r="A30" s="259"/>
      <c r="B30" s="266"/>
      <c r="C30" s="259"/>
      <c r="D30" s="266"/>
      <c r="E30" s="259"/>
      <c r="F30" s="266"/>
      <c r="G30" s="259"/>
      <c r="H30" s="266"/>
      <c r="I30" s="259"/>
      <c r="J30" s="266"/>
      <c r="K30" s="259"/>
      <c r="L30" s="266"/>
    </row>
    <row r="31" spans="1:12" s="267" customFormat="1">
      <c r="A31" s="434" t="s">
        <v>399</v>
      </c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4"/>
    </row>
    <row r="32" spans="1:12" s="268" customFormat="1" ht="12.75">
      <c r="A32" s="434" t="s">
        <v>433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34"/>
      <c r="L32" s="434"/>
    </row>
    <row r="33" spans="1:12" s="268" customFormat="1" ht="12.75">
      <c r="A33" s="434"/>
      <c r="B33" s="434"/>
      <c r="C33" s="434"/>
      <c r="D33" s="434"/>
      <c r="E33" s="434"/>
      <c r="F33" s="434"/>
      <c r="G33" s="434"/>
      <c r="H33" s="434"/>
      <c r="I33" s="434"/>
      <c r="J33" s="434"/>
      <c r="K33" s="434"/>
      <c r="L33" s="434"/>
    </row>
    <row r="34" spans="1:12" s="267" customFormat="1">
      <c r="A34" s="434" t="s">
        <v>432</v>
      </c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434"/>
    </row>
    <row r="35" spans="1:12" s="267" customFormat="1">
      <c r="A35" s="434"/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</row>
    <row r="36" spans="1:12" s="267" customFormat="1">
      <c r="A36" s="434" t="s">
        <v>431</v>
      </c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34"/>
    </row>
    <row r="37" spans="1:12" s="267" customFormat="1">
      <c r="A37" s="259"/>
      <c r="B37" s="260"/>
      <c r="C37" s="259"/>
      <c r="D37" s="260"/>
      <c r="E37" s="259"/>
      <c r="F37" s="260"/>
      <c r="G37" s="259"/>
      <c r="H37" s="260"/>
      <c r="I37" s="259"/>
      <c r="J37" s="260"/>
      <c r="K37" s="259"/>
      <c r="L37" s="260"/>
    </row>
    <row r="38" spans="1:12" s="267" customFormat="1">
      <c r="A38" s="259"/>
      <c r="B38" s="266"/>
      <c r="C38" s="259"/>
      <c r="D38" s="266"/>
      <c r="E38" s="259"/>
      <c r="F38" s="266"/>
      <c r="G38" s="259"/>
      <c r="H38" s="266"/>
      <c r="I38" s="259"/>
      <c r="J38" s="266"/>
      <c r="K38" s="259"/>
      <c r="L38" s="266"/>
    </row>
    <row r="39" spans="1:12" s="267" customFormat="1">
      <c r="A39" s="259"/>
      <c r="B39" s="260"/>
      <c r="C39" s="259"/>
      <c r="D39" s="260"/>
      <c r="E39" s="259"/>
      <c r="F39" s="260"/>
      <c r="G39" s="259"/>
      <c r="H39" s="260"/>
      <c r="I39" s="259"/>
      <c r="J39" s="260"/>
      <c r="K39" s="259"/>
      <c r="L39" s="260"/>
    </row>
    <row r="40" spans="1:12">
      <c r="A40" s="259"/>
      <c r="B40" s="266"/>
      <c r="C40" s="259"/>
      <c r="D40" s="266"/>
      <c r="E40" s="259"/>
      <c r="F40" s="266"/>
      <c r="G40" s="259"/>
      <c r="H40" s="266"/>
      <c r="I40" s="259"/>
      <c r="J40" s="266"/>
      <c r="K40" s="259"/>
      <c r="L40" s="266"/>
    </row>
    <row r="41" spans="1:12" s="261" customFormat="1">
      <c r="A41" s="440" t="s">
        <v>107</v>
      </c>
      <c r="B41" s="440"/>
      <c r="C41" s="260"/>
      <c r="D41" s="259"/>
      <c r="E41" s="260"/>
      <c r="F41" s="260"/>
      <c r="G41" s="259"/>
      <c r="H41" s="260"/>
      <c r="I41" s="260"/>
      <c r="J41" s="259"/>
      <c r="K41" s="260"/>
      <c r="L41" s="259"/>
    </row>
    <row r="42" spans="1:12" s="261" customFormat="1">
      <c r="A42" s="260"/>
      <c r="B42" s="259"/>
      <c r="C42" s="264" t="s">
        <v>515</v>
      </c>
      <c r="D42" s="265"/>
      <c r="E42" s="264"/>
      <c r="F42" s="260"/>
      <c r="G42" s="259"/>
      <c r="H42" s="263" t="s">
        <v>516</v>
      </c>
      <c r="I42" s="260"/>
      <c r="J42" s="259"/>
      <c r="K42" s="260"/>
      <c r="L42" s="259"/>
    </row>
    <row r="43" spans="1:12" s="261" customFormat="1" ht="15" customHeight="1">
      <c r="A43" s="260"/>
      <c r="B43" s="259"/>
      <c r="C43" s="433" t="s">
        <v>263</v>
      </c>
      <c r="D43" s="433"/>
      <c r="E43" s="433"/>
      <c r="F43" s="260"/>
      <c r="G43" s="259"/>
      <c r="H43" s="438" t="s">
        <v>430</v>
      </c>
      <c r="I43" s="262"/>
      <c r="J43" s="259"/>
      <c r="K43" s="260"/>
      <c r="L43" s="259"/>
    </row>
    <row r="44" spans="1:12" s="261" customFormat="1">
      <c r="A44" s="260"/>
      <c r="B44" s="259"/>
      <c r="C44" s="260"/>
      <c r="D44" s="259"/>
      <c r="E44" s="260"/>
      <c r="F44" s="260"/>
      <c r="G44" s="259"/>
      <c r="H44" s="439"/>
      <c r="I44" s="262"/>
      <c r="J44" s="259"/>
      <c r="K44" s="260"/>
      <c r="L44" s="259"/>
    </row>
    <row r="45" spans="1:12" s="258" customFormat="1">
      <c r="A45" s="260"/>
      <c r="B45" s="259"/>
      <c r="C45" s="433" t="s">
        <v>139</v>
      </c>
      <c r="D45" s="433"/>
      <c r="E45" s="433"/>
      <c r="F45" s="260"/>
      <c r="G45" s="259"/>
      <c r="H45" s="260"/>
      <c r="I45" s="260"/>
      <c r="J45" s="259"/>
      <c r="K45" s="260"/>
      <c r="L45" s="259"/>
    </row>
    <row r="46" spans="1:12" s="258" customFormat="1">
      <c r="E46" s="256"/>
    </row>
    <row r="47" spans="1:12" s="258" customFormat="1">
      <c r="E47" s="256"/>
    </row>
    <row r="48" spans="1:12" s="258" customFormat="1">
      <c r="E48" s="256"/>
    </row>
    <row r="49" spans="5:5" s="258" customFormat="1">
      <c r="E49" s="256"/>
    </row>
    <row r="50" spans="5:5" s="258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view="pageBreakPreview" topLeftCell="A49" zoomScale="80" zoomScaleSheetLayoutView="80" workbookViewId="0">
      <selection activeCell="D52" sqref="D5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3">
      <c r="A1" s="72" t="s">
        <v>297</v>
      </c>
      <c r="B1" s="112"/>
      <c r="C1" s="443" t="s">
        <v>109</v>
      </c>
      <c r="D1" s="443"/>
      <c r="E1" s="146"/>
    </row>
    <row r="2" spans="1:13">
      <c r="A2" s="74" t="s">
        <v>140</v>
      </c>
      <c r="B2" s="112"/>
      <c r="C2" s="441" t="s">
        <v>513</v>
      </c>
      <c r="D2" s="441"/>
      <c r="E2" s="146"/>
    </row>
    <row r="3" spans="1:13">
      <c r="A3" s="74"/>
      <c r="B3" s="112"/>
      <c r="C3" s="335"/>
      <c r="D3" s="335"/>
      <c r="E3" s="146"/>
    </row>
    <row r="4" spans="1:13" s="2" customFormat="1">
      <c r="A4" s="75" t="s">
        <v>269</v>
      </c>
      <c r="B4" s="75"/>
      <c r="C4" s="74"/>
      <c r="D4" s="74"/>
      <c r="E4" s="106"/>
      <c r="L4" s="21"/>
    </row>
    <row r="5" spans="1:13" s="2" customFormat="1">
      <c r="A5" s="117" t="str">
        <f>'ფორმა N1'!A5</f>
        <v>მპგ"პოლიტიკური მოძრაობა-გამარჯვებული საქართველო"  ს/კ 415030228</v>
      </c>
      <c r="B5" s="109"/>
      <c r="C5" s="59"/>
      <c r="D5" s="59"/>
      <c r="E5" s="106"/>
    </row>
    <row r="6" spans="1:13" s="2" customFormat="1">
      <c r="A6" s="75"/>
      <c r="B6" s="75"/>
      <c r="C6" s="74"/>
      <c r="D6" s="74"/>
      <c r="E6" s="106"/>
    </row>
    <row r="7" spans="1:13" s="6" customFormat="1">
      <c r="A7" s="334"/>
      <c r="B7" s="334"/>
      <c r="C7" s="76"/>
      <c r="D7" s="76"/>
      <c r="E7" s="147"/>
    </row>
    <row r="8" spans="1:13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3" s="9" customFormat="1" ht="18">
      <c r="A9" s="13">
        <v>1</v>
      </c>
      <c r="B9" s="13" t="s">
        <v>57</v>
      </c>
      <c r="C9" s="80">
        <f>SUM(C10,C14,C54,C57,C58,C59,C76)</f>
        <v>42783</v>
      </c>
      <c r="D9" s="80">
        <f>SUM(D10,D14,D54,D57,D58,D59,D65,D72,D73)</f>
        <v>42783</v>
      </c>
      <c r="E9" s="148"/>
    </row>
    <row r="10" spans="1:13" s="9" customFormat="1" ht="18">
      <c r="A10" s="14">
        <v>1.1000000000000001</v>
      </c>
      <c r="B10" s="14" t="s">
        <v>58</v>
      </c>
      <c r="C10" s="82">
        <f>SUM(C11:C13)</f>
        <v>0</v>
      </c>
      <c r="D10" s="82">
        <f>SUM(D11:D13)</f>
        <v>0</v>
      </c>
      <c r="E10" s="148"/>
    </row>
    <row r="11" spans="1:13" s="9" customFormat="1" ht="16.5" customHeight="1">
      <c r="A11" s="16" t="s">
        <v>30</v>
      </c>
      <c r="B11" s="16" t="s">
        <v>59</v>
      </c>
      <c r="C11" s="33"/>
      <c r="D11" s="34"/>
      <c r="E11" s="148"/>
      <c r="M11" s="421"/>
    </row>
    <row r="12" spans="1:13" ht="16.5" customHeight="1">
      <c r="A12" s="16" t="s">
        <v>31</v>
      </c>
      <c r="B12" s="16" t="s">
        <v>0</v>
      </c>
      <c r="C12" s="33"/>
      <c r="D12" s="34"/>
      <c r="E12" s="146"/>
    </row>
    <row r="13" spans="1:13" ht="16.5" customHeight="1">
      <c r="A13" s="372" t="s">
        <v>482</v>
      </c>
      <c r="B13" s="373" t="s">
        <v>484</v>
      </c>
      <c r="C13" s="373"/>
      <c r="D13" s="373"/>
      <c r="E13" s="146"/>
    </row>
    <row r="14" spans="1:13">
      <c r="A14" s="14">
        <v>1.2</v>
      </c>
      <c r="B14" s="14" t="s">
        <v>60</v>
      </c>
      <c r="C14" s="82">
        <f>SUM(C15,C18,C30:C33,C36,C37,C44,C45,C46,C47,C48,C52,C53)</f>
        <v>42783</v>
      </c>
      <c r="D14" s="82">
        <f>SUM(D15,D18,D30:D33,D36,D37,D44,D45,D46,D47,D48,D52,D53)</f>
        <v>42783</v>
      </c>
      <c r="E14" s="146"/>
    </row>
    <row r="15" spans="1:13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13" ht="17.25" customHeight="1">
      <c r="A16" s="17" t="s">
        <v>98</v>
      </c>
      <c r="B16" s="17" t="s">
        <v>61</v>
      </c>
      <c r="C16" s="35"/>
      <c r="D16" s="36"/>
      <c r="E16" s="146"/>
    </row>
    <row r="17" spans="1:5" ht="17.25" customHeight="1">
      <c r="A17" s="17" t="s">
        <v>99</v>
      </c>
      <c r="B17" s="17" t="s">
        <v>62</v>
      </c>
      <c r="C17" s="35"/>
      <c r="D17" s="36"/>
      <c r="E17" s="146"/>
    </row>
    <row r="18" spans="1:5">
      <c r="A18" s="16" t="s">
        <v>33</v>
      </c>
      <c r="B18" s="16" t="s">
        <v>2</v>
      </c>
      <c r="C18" s="81">
        <f>SUM(C19:C24,C29)</f>
        <v>0</v>
      </c>
      <c r="D18" s="81">
        <f>SUM(D19:D24,D29)</f>
        <v>0</v>
      </c>
      <c r="E18" s="146"/>
    </row>
    <row r="19" spans="1:5" ht="30">
      <c r="A19" s="17" t="s">
        <v>12</v>
      </c>
      <c r="B19" s="17" t="s">
        <v>245</v>
      </c>
      <c r="C19" s="37"/>
      <c r="D19" s="38"/>
      <c r="E19" s="146"/>
    </row>
    <row r="20" spans="1:5">
      <c r="A20" s="17" t="s">
        <v>13</v>
      </c>
      <c r="B20" s="17" t="s">
        <v>14</v>
      </c>
      <c r="C20" s="37"/>
      <c r="D20" s="39"/>
      <c r="E20" s="146"/>
    </row>
    <row r="21" spans="1:5" ht="30">
      <c r="A21" s="17" t="s">
        <v>276</v>
      </c>
      <c r="B21" s="17" t="s">
        <v>22</v>
      </c>
      <c r="C21" s="37"/>
      <c r="D21" s="40"/>
      <c r="E21" s="146"/>
    </row>
    <row r="22" spans="1:5">
      <c r="A22" s="17" t="s">
        <v>277</v>
      </c>
      <c r="B22" s="17" t="s">
        <v>15</v>
      </c>
      <c r="C22" s="37"/>
      <c r="D22" s="40"/>
      <c r="E22" s="146"/>
    </row>
    <row r="23" spans="1:5">
      <c r="A23" s="17" t="s">
        <v>278</v>
      </c>
      <c r="B23" s="17" t="s">
        <v>16</v>
      </c>
      <c r="C23" s="37"/>
      <c r="D23" s="40"/>
      <c r="E23" s="146"/>
    </row>
    <row r="24" spans="1:5">
      <c r="A24" s="17" t="s">
        <v>279</v>
      </c>
      <c r="B24" s="17" t="s">
        <v>17</v>
      </c>
      <c r="C24" s="115">
        <f>SUM(C25:C28)</f>
        <v>0</v>
      </c>
      <c r="D24" s="115">
        <f>SUM(D25:D28)</f>
        <v>0</v>
      </c>
      <c r="E24" s="146"/>
    </row>
    <row r="25" spans="1:5" ht="16.5" customHeight="1">
      <c r="A25" s="18" t="s">
        <v>280</v>
      </c>
      <c r="B25" s="18" t="s">
        <v>18</v>
      </c>
      <c r="C25" s="37"/>
      <c r="D25" s="40"/>
      <c r="E25" s="146"/>
    </row>
    <row r="26" spans="1:5" ht="16.5" customHeight="1">
      <c r="A26" s="18" t="s">
        <v>281</v>
      </c>
      <c r="B26" s="18" t="s">
        <v>19</v>
      </c>
      <c r="C26" s="37"/>
      <c r="D26" s="40"/>
      <c r="E26" s="146"/>
    </row>
    <row r="27" spans="1:5" ht="16.5" customHeight="1">
      <c r="A27" s="18" t="s">
        <v>282</v>
      </c>
      <c r="B27" s="18" t="s">
        <v>20</v>
      </c>
      <c r="C27" s="37"/>
      <c r="D27" s="40"/>
      <c r="E27" s="146"/>
    </row>
    <row r="28" spans="1:5" ht="16.5" customHeight="1">
      <c r="A28" s="18" t="s">
        <v>283</v>
      </c>
      <c r="B28" s="18" t="s">
        <v>23</v>
      </c>
      <c r="C28" s="37"/>
      <c r="D28" s="41"/>
      <c r="E28" s="146"/>
    </row>
    <row r="29" spans="1:5">
      <c r="A29" s="17" t="s">
        <v>284</v>
      </c>
      <c r="B29" s="17" t="s">
        <v>21</v>
      </c>
      <c r="C29" s="37"/>
      <c r="D29" s="41"/>
      <c r="E29" s="146"/>
    </row>
    <row r="30" spans="1:5">
      <c r="A30" s="16" t="s">
        <v>34</v>
      </c>
      <c r="B30" s="16" t="s">
        <v>3</v>
      </c>
      <c r="C30" s="33"/>
      <c r="D30" s="34"/>
      <c r="E30" s="146"/>
    </row>
    <row r="31" spans="1:5">
      <c r="A31" s="16" t="s">
        <v>35</v>
      </c>
      <c r="B31" s="16" t="s">
        <v>4</v>
      </c>
      <c r="C31" s="33"/>
      <c r="D31" s="34"/>
      <c r="E31" s="146"/>
    </row>
    <row r="32" spans="1:5">
      <c r="A32" s="16" t="s">
        <v>36</v>
      </c>
      <c r="B32" s="16" t="s">
        <v>5</v>
      </c>
      <c r="C32" s="33"/>
      <c r="D32" s="34"/>
      <c r="E32" s="146"/>
    </row>
    <row r="33" spans="1:5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>
      <c r="A34" s="17" t="s">
        <v>285</v>
      </c>
      <c r="B34" s="17" t="s">
        <v>56</v>
      </c>
      <c r="C34" s="33"/>
      <c r="D34" s="34"/>
      <c r="E34" s="146"/>
    </row>
    <row r="35" spans="1:5">
      <c r="A35" s="17" t="s">
        <v>286</v>
      </c>
      <c r="B35" s="17" t="s">
        <v>55</v>
      </c>
      <c r="C35" s="33"/>
      <c r="D35" s="34"/>
      <c r="E35" s="146"/>
    </row>
    <row r="36" spans="1:5">
      <c r="A36" s="16" t="s">
        <v>38</v>
      </c>
      <c r="B36" s="16" t="s">
        <v>49</v>
      </c>
      <c r="C36" s="33">
        <v>126</v>
      </c>
      <c r="D36" s="34">
        <v>126</v>
      </c>
      <c r="E36" s="146"/>
    </row>
    <row r="37" spans="1:5">
      <c r="A37" s="16" t="s">
        <v>39</v>
      </c>
      <c r="B37" s="16" t="s">
        <v>344</v>
      </c>
      <c r="C37" s="81">
        <v>41907</v>
      </c>
      <c r="D37" s="81">
        <v>41907</v>
      </c>
      <c r="E37" s="146"/>
    </row>
    <row r="38" spans="1:5">
      <c r="A38" s="17" t="s">
        <v>341</v>
      </c>
      <c r="B38" s="17" t="s">
        <v>345</v>
      </c>
      <c r="C38" s="33"/>
      <c r="D38" s="33"/>
      <c r="E38" s="146"/>
    </row>
    <row r="39" spans="1:5">
      <c r="A39" s="17" t="s">
        <v>342</v>
      </c>
      <c r="B39" s="17" t="s">
        <v>346</v>
      </c>
      <c r="C39" s="33">
        <v>41580</v>
      </c>
      <c r="D39" s="33">
        <v>41580</v>
      </c>
      <c r="E39" s="146"/>
    </row>
    <row r="40" spans="1:5">
      <c r="A40" s="17" t="s">
        <v>343</v>
      </c>
      <c r="B40" s="17" t="s">
        <v>349</v>
      </c>
      <c r="C40" s="33">
        <v>327</v>
      </c>
      <c r="D40" s="34">
        <v>327</v>
      </c>
      <c r="E40" s="146"/>
    </row>
    <row r="41" spans="1:5">
      <c r="A41" s="17" t="s">
        <v>348</v>
      </c>
      <c r="B41" s="17" t="s">
        <v>350</v>
      </c>
      <c r="C41" s="33"/>
      <c r="D41" s="34"/>
      <c r="E41" s="146"/>
    </row>
    <row r="42" spans="1:5">
      <c r="A42" s="17" t="s">
        <v>351</v>
      </c>
      <c r="B42" s="17" t="s">
        <v>462</v>
      </c>
      <c r="C42" s="33"/>
      <c r="D42" s="34"/>
      <c r="E42" s="146"/>
    </row>
    <row r="43" spans="1:5">
      <c r="A43" s="17" t="s">
        <v>463</v>
      </c>
      <c r="B43" s="17" t="s">
        <v>347</v>
      </c>
      <c r="C43" s="33"/>
      <c r="D43" s="34"/>
      <c r="E43" s="146"/>
    </row>
    <row r="44" spans="1:5" ht="30">
      <c r="A44" s="16" t="s">
        <v>40</v>
      </c>
      <c r="B44" s="16" t="s">
        <v>28</v>
      </c>
      <c r="C44" s="33"/>
      <c r="D44" s="34"/>
      <c r="E44" s="146"/>
    </row>
    <row r="45" spans="1:5">
      <c r="A45" s="16" t="s">
        <v>41</v>
      </c>
      <c r="B45" s="16" t="s">
        <v>24</v>
      </c>
      <c r="C45" s="33"/>
      <c r="D45" s="34"/>
      <c r="E45" s="146"/>
    </row>
    <row r="46" spans="1:5">
      <c r="A46" s="16" t="s">
        <v>42</v>
      </c>
      <c r="B46" s="16" t="s">
        <v>25</v>
      </c>
      <c r="C46" s="33"/>
      <c r="D46" s="34"/>
      <c r="E46" s="146"/>
    </row>
    <row r="47" spans="1:5">
      <c r="A47" s="16" t="s">
        <v>43</v>
      </c>
      <c r="B47" s="16" t="s">
        <v>26</v>
      </c>
      <c r="C47" s="33"/>
      <c r="D47" s="34"/>
      <c r="E47" s="146"/>
    </row>
    <row r="48" spans="1:5">
      <c r="A48" s="16" t="s">
        <v>44</v>
      </c>
      <c r="B48" s="16" t="s">
        <v>291</v>
      </c>
      <c r="C48" s="81">
        <f>SUM(C49:C51)</f>
        <v>750</v>
      </c>
      <c r="D48" s="81">
        <f>SUM(D49:D51)</f>
        <v>750</v>
      </c>
      <c r="E48" s="146"/>
    </row>
    <row r="49" spans="1:5">
      <c r="A49" s="95" t="s">
        <v>357</v>
      </c>
      <c r="B49" s="95" t="s">
        <v>360</v>
      </c>
      <c r="C49" s="33">
        <v>750</v>
      </c>
      <c r="D49" s="34">
        <v>750</v>
      </c>
      <c r="E49" s="146"/>
    </row>
    <row r="50" spans="1:5">
      <c r="A50" s="95" t="s">
        <v>358</v>
      </c>
      <c r="B50" s="95" t="s">
        <v>359</v>
      </c>
      <c r="C50" s="33"/>
      <c r="D50" s="34"/>
      <c r="E50" s="146"/>
    </row>
    <row r="51" spans="1:5">
      <c r="A51" s="95" t="s">
        <v>361</v>
      </c>
      <c r="B51" s="95" t="s">
        <v>362</v>
      </c>
      <c r="C51" s="33"/>
      <c r="D51" s="34"/>
      <c r="E51" s="146"/>
    </row>
    <row r="52" spans="1:5" ht="26.25" customHeight="1">
      <c r="A52" s="16" t="s">
        <v>45</v>
      </c>
      <c r="B52" s="16" t="s">
        <v>29</v>
      </c>
      <c r="C52" s="33"/>
      <c r="D52" s="34"/>
      <c r="E52" s="146"/>
    </row>
    <row r="53" spans="1:5">
      <c r="A53" s="16" t="s">
        <v>46</v>
      </c>
      <c r="B53" s="16" t="s">
        <v>6</v>
      </c>
      <c r="C53" s="33"/>
      <c r="D53" s="34"/>
      <c r="E53" s="146"/>
    </row>
    <row r="54" spans="1:5" ht="30">
      <c r="A54" s="14">
        <v>1.3</v>
      </c>
      <c r="B54" s="85" t="s">
        <v>392</v>
      </c>
      <c r="C54" s="82">
        <f>SUM(C55:C56)</f>
        <v>0</v>
      </c>
      <c r="D54" s="82">
        <f>SUM(D55:D56)</f>
        <v>0</v>
      </c>
      <c r="E54" s="146"/>
    </row>
    <row r="55" spans="1:5" ht="30">
      <c r="A55" s="16" t="s">
        <v>50</v>
      </c>
      <c r="B55" s="16" t="s">
        <v>48</v>
      </c>
      <c r="C55" s="33"/>
      <c r="D55" s="34"/>
      <c r="E55" s="146"/>
    </row>
    <row r="56" spans="1:5">
      <c r="A56" s="16" t="s">
        <v>51</v>
      </c>
      <c r="B56" s="16" t="s">
        <v>47</v>
      </c>
      <c r="C56" s="33"/>
      <c r="D56" s="34"/>
      <c r="E56" s="146"/>
    </row>
    <row r="57" spans="1:5">
      <c r="A57" s="14">
        <v>1.4</v>
      </c>
      <c r="B57" s="14" t="s">
        <v>394</v>
      </c>
      <c r="C57" s="33"/>
      <c r="D57" s="34"/>
      <c r="E57" s="146"/>
    </row>
    <row r="58" spans="1:5">
      <c r="A58" s="14">
        <v>1.5</v>
      </c>
      <c r="B58" s="14" t="s">
        <v>7</v>
      </c>
      <c r="C58" s="37"/>
      <c r="D58" s="40"/>
      <c r="E58" s="146"/>
    </row>
    <row r="59" spans="1:5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>
      <c r="A60" s="16" t="s">
        <v>292</v>
      </c>
      <c r="B60" s="46" t="s">
        <v>52</v>
      </c>
      <c r="C60" s="37"/>
      <c r="D60" s="40"/>
      <c r="E60" s="146"/>
    </row>
    <row r="61" spans="1:5" ht="30">
      <c r="A61" s="16" t="s">
        <v>293</v>
      </c>
      <c r="B61" s="46" t="s">
        <v>54</v>
      </c>
      <c r="C61" s="37"/>
      <c r="D61" s="40"/>
      <c r="E61" s="146"/>
    </row>
    <row r="62" spans="1:5">
      <c r="A62" s="16" t="s">
        <v>294</v>
      </c>
      <c r="B62" s="46" t="s">
        <v>53</v>
      </c>
      <c r="C62" s="40"/>
      <c r="D62" s="40"/>
      <c r="E62" s="146"/>
    </row>
    <row r="63" spans="1:5">
      <c r="A63" s="16" t="s">
        <v>295</v>
      </c>
      <c r="B63" s="46" t="s">
        <v>27</v>
      </c>
      <c r="C63" s="37"/>
      <c r="D63" s="40"/>
      <c r="E63" s="146"/>
    </row>
    <row r="64" spans="1:5">
      <c r="A64" s="16" t="s">
        <v>323</v>
      </c>
      <c r="B64" s="194" t="s">
        <v>324</v>
      </c>
      <c r="C64" s="37"/>
      <c r="D64" s="195"/>
      <c r="E64" s="146"/>
    </row>
    <row r="65" spans="1:5">
      <c r="A65" s="13">
        <v>2</v>
      </c>
      <c r="B65" s="47" t="s">
        <v>106</v>
      </c>
      <c r="C65" s="247"/>
      <c r="D65" s="116">
        <f>SUM(D66:D71)</f>
        <v>0</v>
      </c>
      <c r="E65" s="146"/>
    </row>
    <row r="66" spans="1:5">
      <c r="A66" s="15">
        <v>2.1</v>
      </c>
      <c r="B66" s="48" t="s">
        <v>100</v>
      </c>
      <c r="C66" s="247"/>
      <c r="D66" s="42"/>
      <c r="E66" s="146"/>
    </row>
    <row r="67" spans="1:5">
      <c r="A67" s="15">
        <v>2.2000000000000002</v>
      </c>
      <c r="B67" s="48" t="s">
        <v>104</v>
      </c>
      <c r="C67" s="249"/>
      <c r="D67" s="43"/>
      <c r="E67" s="146"/>
    </row>
    <row r="68" spans="1:5">
      <c r="A68" s="15">
        <v>2.2999999999999998</v>
      </c>
      <c r="B68" s="48" t="s">
        <v>103</v>
      </c>
      <c r="C68" s="249"/>
      <c r="D68" s="43"/>
      <c r="E68" s="146"/>
    </row>
    <row r="69" spans="1:5">
      <c r="A69" s="15">
        <v>2.4</v>
      </c>
      <c r="B69" s="48" t="s">
        <v>105</v>
      </c>
      <c r="C69" s="249"/>
      <c r="D69" s="43"/>
      <c r="E69" s="146"/>
    </row>
    <row r="70" spans="1:5">
      <c r="A70" s="15">
        <v>2.5</v>
      </c>
      <c r="B70" s="48" t="s">
        <v>101</v>
      </c>
      <c r="C70" s="249"/>
      <c r="D70" s="43"/>
      <c r="E70" s="146"/>
    </row>
    <row r="71" spans="1:5">
      <c r="A71" s="15">
        <v>2.6</v>
      </c>
      <c r="B71" s="48" t="s">
        <v>102</v>
      </c>
      <c r="C71" s="249"/>
      <c r="D71" s="43"/>
      <c r="E71" s="146"/>
    </row>
    <row r="72" spans="1:5" s="2" customFormat="1">
      <c r="A72" s="13">
        <v>3</v>
      </c>
      <c r="B72" s="245" t="s">
        <v>417</v>
      </c>
      <c r="C72" s="248"/>
      <c r="D72" s="246"/>
      <c r="E72" s="103"/>
    </row>
    <row r="73" spans="1:5" s="2" customFormat="1">
      <c r="A73" s="13">
        <v>4</v>
      </c>
      <c r="B73" s="13" t="s">
        <v>247</v>
      </c>
      <c r="C73" s="248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248</v>
      </c>
      <c r="C74" s="8"/>
      <c r="D74" s="8"/>
      <c r="E74" s="103"/>
    </row>
    <row r="75" spans="1:5" s="2" customFormat="1">
      <c r="A75" s="15">
        <v>4.2</v>
      </c>
      <c r="B75" s="15" t="s">
        <v>249</v>
      </c>
      <c r="C75" s="8"/>
      <c r="D75" s="8"/>
      <c r="E75" s="103"/>
    </row>
    <row r="76" spans="1:5" s="2" customFormat="1">
      <c r="A76" s="13">
        <v>5</v>
      </c>
      <c r="B76" s="243" t="s">
        <v>274</v>
      </c>
      <c r="C76" s="8"/>
      <c r="D76" s="83"/>
      <c r="E76" s="103"/>
    </row>
    <row r="77" spans="1:5" s="2" customFormat="1">
      <c r="A77" s="344"/>
      <c r="B77" s="344"/>
      <c r="C77" s="12"/>
      <c r="D77" s="12"/>
      <c r="E77" s="103"/>
    </row>
    <row r="78" spans="1:5" s="2" customFormat="1">
      <c r="A78" s="446" t="s">
        <v>464</v>
      </c>
      <c r="B78" s="446"/>
      <c r="C78" s="446"/>
      <c r="D78" s="446"/>
      <c r="E78" s="103"/>
    </row>
    <row r="79" spans="1:5" s="2" customFormat="1">
      <c r="A79" s="344"/>
      <c r="B79" s="344"/>
      <c r="C79" s="12"/>
      <c r="D79" s="12"/>
      <c r="E79" s="103"/>
    </row>
    <row r="80" spans="1:5" s="23" customFormat="1" ht="12.75"/>
    <row r="81" spans="1:9" s="2" customFormat="1">
      <c r="A81" s="67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465</v>
      </c>
      <c r="D84" s="12"/>
      <c r="E84"/>
      <c r="F84"/>
      <c r="G84"/>
      <c r="H84"/>
      <c r="I84"/>
    </row>
    <row r="85" spans="1:9" s="2" customFormat="1">
      <c r="A85"/>
      <c r="B85" s="454" t="s">
        <v>466</v>
      </c>
      <c r="C85" s="454"/>
      <c r="D85" s="454"/>
      <c r="E85"/>
      <c r="F85"/>
      <c r="G85"/>
      <c r="H85"/>
      <c r="I85"/>
    </row>
    <row r="86" spans="1:9" customFormat="1" ht="12.75">
      <c r="B86" s="64" t="s">
        <v>467</v>
      </c>
    </row>
    <row r="87" spans="1:9" s="2" customFormat="1">
      <c r="A87" s="11"/>
      <c r="B87" s="454" t="s">
        <v>468</v>
      </c>
      <c r="C87" s="454"/>
      <c r="D87" s="454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B35" sqref="B35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320</v>
      </c>
      <c r="B1" s="75"/>
      <c r="C1" s="443" t="s">
        <v>109</v>
      </c>
      <c r="D1" s="443"/>
      <c r="E1" s="89"/>
    </row>
    <row r="2" spans="1:5" s="6" customFormat="1">
      <c r="A2" s="72" t="s">
        <v>314</v>
      </c>
      <c r="B2" s="75"/>
      <c r="C2" s="441" t="s">
        <v>513</v>
      </c>
      <c r="D2" s="441"/>
      <c r="E2" s="89"/>
    </row>
    <row r="3" spans="1:5" s="6" customFormat="1">
      <c r="A3" s="74" t="s">
        <v>140</v>
      </c>
      <c r="B3" s="72"/>
      <c r="C3" s="153"/>
      <c r="D3" s="153"/>
      <c r="E3" s="89"/>
    </row>
    <row r="4" spans="1:5" s="6" customFormat="1">
      <c r="A4" s="74"/>
      <c r="B4" s="74"/>
      <c r="C4" s="153"/>
      <c r="D4" s="153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17" t="str">
        <f>'ფორმა N1'!A5</f>
        <v>მპგ"პოლიტიკური მოძრაობა-გამარჯვებული საქართველო"  ს/კ 415030228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2"/>
      <c r="B8" s="152"/>
      <c r="C8" s="76"/>
      <c r="D8" s="76"/>
      <c r="E8" s="89"/>
    </row>
    <row r="9" spans="1:5" s="6" customFormat="1" ht="30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315</v>
      </c>
      <c r="B10" s="96"/>
      <c r="C10" s="4"/>
      <c r="D10" s="4"/>
      <c r="E10" s="91"/>
    </row>
    <row r="11" spans="1:5" s="10" customFormat="1">
      <c r="A11" s="96" t="s">
        <v>316</v>
      </c>
      <c r="B11" s="96"/>
      <c r="C11" s="4"/>
      <c r="D11" s="4"/>
      <c r="E11" s="92"/>
    </row>
    <row r="12" spans="1:5" s="10" customFormat="1">
      <c r="A12" s="85" t="s">
        <v>273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5" s="10" customFormat="1" ht="17.25" customHeight="1">
      <c r="A17" s="96" t="s">
        <v>317</v>
      </c>
      <c r="B17" s="85"/>
      <c r="C17" s="4"/>
      <c r="D17" s="4"/>
      <c r="E17" s="92"/>
    </row>
    <row r="18" spans="1:5" s="10" customFormat="1" ht="18" customHeight="1">
      <c r="A18" s="96" t="s">
        <v>318</v>
      </c>
      <c r="B18" s="85"/>
      <c r="C18" s="4"/>
      <c r="D18" s="4"/>
      <c r="E18" s="92"/>
    </row>
    <row r="19" spans="1:5" s="10" customFormat="1">
      <c r="A19" s="85" t="s">
        <v>273</v>
      </c>
      <c r="B19" s="85"/>
      <c r="C19" s="4"/>
      <c r="D19" s="4"/>
      <c r="E19" s="92"/>
    </row>
    <row r="20" spans="1:5" s="10" customFormat="1">
      <c r="A20" s="85" t="s">
        <v>273</v>
      </c>
      <c r="B20" s="85"/>
      <c r="C20" s="4"/>
      <c r="D20" s="4"/>
      <c r="E20" s="92"/>
    </row>
    <row r="21" spans="1:5" s="10" customFormat="1">
      <c r="A21" s="85" t="s">
        <v>273</v>
      </c>
      <c r="B21" s="85"/>
      <c r="C21" s="4"/>
      <c r="D21" s="4"/>
      <c r="E21" s="92"/>
    </row>
    <row r="22" spans="1:5" s="10" customFormat="1">
      <c r="A22" s="85" t="s">
        <v>273</v>
      </c>
      <c r="B22" s="85"/>
      <c r="C22" s="4"/>
      <c r="D22" s="4"/>
      <c r="E22" s="92"/>
    </row>
    <row r="23" spans="1:5" s="10" customFormat="1">
      <c r="A23" s="85" t="s">
        <v>273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321</v>
      </c>
      <c r="C25" s="84">
        <f>SUM(C10:C24)</f>
        <v>0</v>
      </c>
      <c r="D25" s="84">
        <f>SUM(D10:D24)</f>
        <v>0</v>
      </c>
      <c r="E25" s="94"/>
    </row>
    <row r="26" spans="1:5">
      <c r="A26" s="44"/>
      <c r="B26" s="44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193" t="s">
        <v>397</v>
      </c>
    </row>
    <row r="30" spans="1:5">
      <c r="A30" s="193"/>
    </row>
    <row r="31" spans="1:5">
      <c r="A31" s="193" t="s">
        <v>338</v>
      </c>
    </row>
    <row r="32" spans="1:5" s="23" customFormat="1" ht="12.75"/>
    <row r="33" spans="1:9">
      <c r="A33" s="67" t="s">
        <v>107</v>
      </c>
      <c r="E33" s="5"/>
    </row>
    <row r="34" spans="1:9">
      <c r="E34"/>
      <c r="F34"/>
      <c r="G34"/>
      <c r="H34"/>
      <c r="I34"/>
    </row>
    <row r="35" spans="1:9">
      <c r="B35" s="264" t="s">
        <v>517</v>
      </c>
      <c r="D35" s="12"/>
      <c r="E35"/>
      <c r="F35"/>
      <c r="G35"/>
      <c r="H35"/>
      <c r="I35"/>
    </row>
    <row r="36" spans="1:9">
      <c r="A36" s="67"/>
      <c r="B36" s="67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4"/>
      <c r="B38" s="64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A7" zoomScale="80" zoomScaleSheetLayoutView="80" workbookViewId="0">
      <selection activeCell="C34" sqref="C34"/>
    </sheetView>
  </sheetViews>
  <sheetFormatPr defaultRowHeight="12.75"/>
  <cols>
    <col min="1" max="1" width="5.42578125" style="177" customWidth="1"/>
    <col min="2" max="2" width="20.85546875" style="177" customWidth="1"/>
    <col min="3" max="3" width="26" style="177" customWidth="1"/>
    <col min="4" max="4" width="17" style="177" customWidth="1"/>
    <col min="5" max="5" width="18.140625" style="177" customWidth="1"/>
    <col min="6" max="6" width="14.7109375" style="177" customWidth="1"/>
    <col min="7" max="7" width="15.5703125" style="177" customWidth="1"/>
    <col min="8" max="8" width="14.7109375" style="177" customWidth="1"/>
    <col min="9" max="9" width="29.7109375" style="177" customWidth="1"/>
    <col min="10" max="10" width="0" style="177" hidden="1" customWidth="1"/>
    <col min="11" max="16384" width="9.140625" style="177"/>
  </cols>
  <sheetData>
    <row r="1" spans="1:10" ht="15">
      <c r="A1" s="72" t="s">
        <v>439</v>
      </c>
      <c r="B1" s="72"/>
      <c r="C1" s="75"/>
      <c r="D1" s="75"/>
      <c r="E1" s="75"/>
      <c r="F1" s="75"/>
      <c r="G1" s="254"/>
      <c r="H1" s="254"/>
      <c r="I1" s="443" t="s">
        <v>109</v>
      </c>
      <c r="J1" s="443"/>
    </row>
    <row r="2" spans="1:10" ht="15">
      <c r="A2" s="74" t="s">
        <v>140</v>
      </c>
      <c r="B2" s="72"/>
      <c r="C2" s="75"/>
      <c r="D2" s="75"/>
      <c r="E2" s="75"/>
      <c r="F2" s="75"/>
      <c r="G2" s="254"/>
      <c r="H2" s="254"/>
      <c r="I2" s="441" t="s">
        <v>513</v>
      </c>
      <c r="J2" s="441"/>
    </row>
    <row r="3" spans="1:10" ht="15">
      <c r="A3" s="74"/>
      <c r="B3" s="74"/>
      <c r="C3" s="72"/>
      <c r="D3" s="72"/>
      <c r="E3" s="72"/>
      <c r="F3" s="72"/>
      <c r="G3" s="254"/>
      <c r="H3" s="254"/>
      <c r="I3" s="254"/>
    </row>
    <row r="4" spans="1:10" ht="15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417" t="str">
        <f>'ფორმა N1'!A5</f>
        <v>მპგ"პოლიტიკური მოძრაობა-გამარჯვებული საქართველო"  ს/კ 415030228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253"/>
      <c r="B7" s="253"/>
      <c r="C7" s="253"/>
      <c r="D7" s="253"/>
      <c r="E7" s="253"/>
      <c r="F7" s="253"/>
      <c r="G7" s="76"/>
      <c r="H7" s="76"/>
      <c r="I7" s="76"/>
    </row>
    <row r="8" spans="1:10" ht="45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08" t="s">
        <v>334</v>
      </c>
    </row>
    <row r="9" spans="1:10" ht="15">
      <c r="A9" s="96">
        <v>1</v>
      </c>
      <c r="B9" s="96"/>
      <c r="C9" s="96"/>
      <c r="D9" s="96"/>
      <c r="E9" s="96"/>
      <c r="F9" s="96"/>
      <c r="G9" s="4"/>
      <c r="H9" s="4"/>
      <c r="I9" s="4"/>
      <c r="J9" s="208" t="s">
        <v>0</v>
      </c>
    </row>
    <row r="10" spans="1:10" ht="15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>
      <c r="A24" s="85" t="s">
        <v>271</v>
      </c>
      <c r="B24" s="85"/>
      <c r="C24" s="85"/>
      <c r="D24" s="85"/>
      <c r="E24" s="85"/>
      <c r="F24" s="96"/>
      <c r="G24" s="4"/>
      <c r="H24" s="4"/>
      <c r="I24" s="4"/>
    </row>
    <row r="25" spans="1:9" ht="15">
      <c r="A25" s="85"/>
      <c r="B25" s="97"/>
      <c r="C25" s="97"/>
      <c r="D25" s="97"/>
      <c r="E25" s="97"/>
      <c r="F25" s="85" t="s">
        <v>422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>
      <c r="A26" s="206"/>
      <c r="B26" s="206"/>
      <c r="C26" s="206"/>
      <c r="D26" s="206"/>
      <c r="E26" s="206"/>
      <c r="F26" s="206"/>
      <c r="G26" s="206"/>
      <c r="H26" s="176"/>
      <c r="I26" s="176"/>
    </row>
    <row r="27" spans="1:9" ht="15">
      <c r="A27" s="207" t="s">
        <v>440</v>
      </c>
      <c r="B27" s="207"/>
      <c r="C27" s="206"/>
      <c r="D27" s="206"/>
      <c r="E27" s="206"/>
      <c r="F27" s="206"/>
      <c r="G27" s="206"/>
      <c r="H27" s="176"/>
      <c r="I27" s="176"/>
    </row>
    <row r="28" spans="1:9" ht="15">
      <c r="A28" s="207"/>
      <c r="B28" s="207"/>
      <c r="C28" s="206"/>
      <c r="D28" s="206"/>
      <c r="E28" s="206"/>
      <c r="F28" s="206"/>
      <c r="G28" s="206"/>
      <c r="H28" s="176"/>
      <c r="I28" s="176"/>
    </row>
    <row r="29" spans="1:9" ht="15">
      <c r="A29" s="207"/>
      <c r="B29" s="207"/>
      <c r="C29" s="176"/>
      <c r="D29" s="176"/>
      <c r="E29" s="176"/>
      <c r="F29" s="176"/>
      <c r="G29" s="176"/>
      <c r="H29" s="176"/>
      <c r="I29" s="176"/>
    </row>
    <row r="30" spans="1:9" ht="15">
      <c r="A30" s="207"/>
      <c r="B30" s="207"/>
      <c r="C30" s="176"/>
      <c r="D30" s="176"/>
      <c r="E30" s="176"/>
      <c r="F30" s="176"/>
      <c r="G30" s="176"/>
      <c r="H30" s="176"/>
      <c r="I30" s="176"/>
    </row>
    <row r="31" spans="1:9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9" ht="15">
      <c r="A32" s="182" t="s">
        <v>107</v>
      </c>
      <c r="B32" s="182"/>
      <c r="C32" s="176"/>
      <c r="D32" s="176"/>
      <c r="E32" s="176"/>
      <c r="F32" s="176"/>
      <c r="G32" s="176"/>
      <c r="H32" s="176"/>
      <c r="I32" s="176"/>
    </row>
    <row r="33" spans="1:9" ht="15">
      <c r="A33" s="176"/>
      <c r="B33" s="176"/>
      <c r="C33" s="176"/>
      <c r="D33" s="176"/>
      <c r="E33" s="176"/>
      <c r="F33" s="176"/>
      <c r="G33" s="176"/>
      <c r="H33" s="176"/>
      <c r="I33" s="176"/>
    </row>
    <row r="34" spans="1:9" ht="15">
      <c r="A34" s="176"/>
      <c r="B34" s="176"/>
      <c r="C34" s="176"/>
      <c r="D34" s="176"/>
      <c r="E34" s="180"/>
      <c r="F34" s="180"/>
      <c r="G34" s="180"/>
      <c r="H34" s="176"/>
      <c r="I34" s="176"/>
    </row>
    <row r="35" spans="1:9" ht="15">
      <c r="A35" s="182"/>
      <c r="B35" s="182"/>
      <c r="C35" s="182" t="s">
        <v>375</v>
      </c>
      <c r="D35" s="182"/>
      <c r="E35" s="182"/>
      <c r="F35" s="182"/>
      <c r="G35" s="182"/>
      <c r="H35" s="176"/>
      <c r="I35" s="176"/>
    </row>
    <row r="36" spans="1:9" ht="15">
      <c r="A36" s="176"/>
      <c r="B36" s="176"/>
      <c r="C36" s="176" t="s">
        <v>374</v>
      </c>
      <c r="D36" s="176"/>
      <c r="E36" s="176"/>
      <c r="F36" s="176"/>
      <c r="G36" s="176"/>
      <c r="H36" s="176"/>
      <c r="I36" s="176"/>
    </row>
    <row r="37" spans="1:9">
      <c r="A37" s="184"/>
      <c r="B37" s="184"/>
      <c r="C37" s="184" t="s">
        <v>139</v>
      </c>
      <c r="D37" s="184"/>
      <c r="E37" s="184"/>
      <c r="F37" s="184"/>
      <c r="G37" s="18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B43" sqref="B4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441</v>
      </c>
      <c r="B1" s="75"/>
      <c r="C1" s="75"/>
      <c r="D1" s="75"/>
      <c r="E1" s="75"/>
      <c r="F1" s="75"/>
      <c r="G1" s="443" t="s">
        <v>109</v>
      </c>
      <c r="H1" s="443"/>
      <c r="I1" s="349"/>
    </row>
    <row r="2" spans="1:9" ht="15">
      <c r="A2" s="74" t="s">
        <v>140</v>
      </c>
      <c r="B2" s="75"/>
      <c r="C2" s="75"/>
      <c r="D2" s="75"/>
      <c r="E2" s="75"/>
      <c r="F2" s="75"/>
      <c r="G2" s="441" t="s">
        <v>513</v>
      </c>
      <c r="H2" s="441"/>
      <c r="I2" s="74"/>
    </row>
    <row r="3" spans="1:9" ht="15">
      <c r="A3" s="74"/>
      <c r="B3" s="74"/>
      <c r="C3" s="74"/>
      <c r="D3" s="74"/>
      <c r="E3" s="74"/>
      <c r="F3" s="74"/>
      <c r="G3" s="254"/>
      <c r="H3" s="254"/>
      <c r="I3" s="349"/>
    </row>
    <row r="4" spans="1:9" ht="15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417" t="str">
        <f>'ფორმა N1'!A5</f>
        <v>მპგ"პოლიტიკური მოძრაობა-გამარჯვებული საქართველო"  ს/კ 415030228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53"/>
      <c r="B7" s="253"/>
      <c r="C7" s="253"/>
      <c r="D7" s="253"/>
      <c r="E7" s="253"/>
      <c r="F7" s="253"/>
      <c r="G7" s="76"/>
      <c r="H7" s="76"/>
      <c r="I7" s="349"/>
    </row>
    <row r="8" spans="1:9" ht="45">
      <c r="A8" s="345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15">
      <c r="A9" s="346"/>
      <c r="B9" s="347"/>
      <c r="C9" s="96"/>
      <c r="D9" s="96"/>
      <c r="E9" s="96"/>
      <c r="F9" s="96"/>
      <c r="G9" s="96"/>
      <c r="H9" s="4"/>
      <c r="I9" s="4"/>
    </row>
    <row r="10" spans="1:9" ht="15">
      <c r="A10" s="346"/>
      <c r="B10" s="347"/>
      <c r="C10" s="96"/>
      <c r="D10" s="96"/>
      <c r="E10" s="96"/>
      <c r="F10" s="96"/>
      <c r="G10" s="96"/>
      <c r="H10" s="4"/>
      <c r="I10" s="4"/>
    </row>
    <row r="11" spans="1:9" ht="15">
      <c r="A11" s="346"/>
      <c r="B11" s="347"/>
      <c r="C11" s="85"/>
      <c r="D11" s="85"/>
      <c r="E11" s="85"/>
      <c r="F11" s="85"/>
      <c r="G11" s="85"/>
      <c r="H11" s="4"/>
      <c r="I11" s="4"/>
    </row>
    <row r="12" spans="1:9" ht="15">
      <c r="A12" s="346"/>
      <c r="B12" s="347"/>
      <c r="C12" s="85"/>
      <c r="D12" s="85"/>
      <c r="E12" s="85"/>
      <c r="F12" s="85"/>
      <c r="G12" s="85"/>
      <c r="H12" s="4"/>
      <c r="I12" s="4"/>
    </row>
    <row r="13" spans="1:9" ht="15">
      <c r="A13" s="346"/>
      <c r="B13" s="347"/>
      <c r="C13" s="85"/>
      <c r="D13" s="85"/>
      <c r="E13" s="85"/>
      <c r="F13" s="85"/>
      <c r="G13" s="85"/>
      <c r="H13" s="4"/>
      <c r="I13" s="4"/>
    </row>
    <row r="14" spans="1:9" ht="15">
      <c r="A14" s="346"/>
      <c r="B14" s="347"/>
      <c r="C14" s="85"/>
      <c r="D14" s="85"/>
      <c r="E14" s="85"/>
      <c r="F14" s="85"/>
      <c r="G14" s="85"/>
      <c r="H14" s="4"/>
      <c r="I14" s="4"/>
    </row>
    <row r="15" spans="1:9" ht="15">
      <c r="A15" s="346"/>
      <c r="B15" s="347"/>
      <c r="C15" s="85"/>
      <c r="D15" s="85"/>
      <c r="E15" s="85"/>
      <c r="F15" s="85"/>
      <c r="G15" s="85"/>
      <c r="H15" s="4"/>
      <c r="I15" s="4"/>
    </row>
    <row r="16" spans="1:9" ht="15">
      <c r="A16" s="346"/>
      <c r="B16" s="347"/>
      <c r="C16" s="85"/>
      <c r="D16" s="85"/>
      <c r="E16" s="85"/>
      <c r="F16" s="85"/>
      <c r="G16" s="85"/>
      <c r="H16" s="4"/>
      <c r="I16" s="4"/>
    </row>
    <row r="17" spans="1:9" ht="15">
      <c r="A17" s="346"/>
      <c r="B17" s="347"/>
      <c r="C17" s="85"/>
      <c r="D17" s="85"/>
      <c r="E17" s="85"/>
      <c r="F17" s="85"/>
      <c r="G17" s="85"/>
      <c r="H17" s="4"/>
      <c r="I17" s="4"/>
    </row>
    <row r="18" spans="1:9" ht="15">
      <c r="A18" s="346"/>
      <c r="B18" s="347"/>
      <c r="C18" s="85"/>
      <c r="D18" s="85"/>
      <c r="E18" s="85"/>
      <c r="F18" s="85"/>
      <c r="G18" s="85"/>
      <c r="H18" s="4"/>
      <c r="I18" s="4"/>
    </row>
    <row r="19" spans="1:9" ht="15">
      <c r="A19" s="346"/>
      <c r="B19" s="347"/>
      <c r="C19" s="85"/>
      <c r="D19" s="85"/>
      <c r="E19" s="85"/>
      <c r="F19" s="85"/>
      <c r="G19" s="85"/>
      <c r="H19" s="4"/>
      <c r="I19" s="4"/>
    </row>
    <row r="20" spans="1:9" ht="15">
      <c r="A20" s="346"/>
      <c r="B20" s="347"/>
      <c r="C20" s="85"/>
      <c r="D20" s="85"/>
      <c r="E20" s="85"/>
      <c r="F20" s="85"/>
      <c r="G20" s="85"/>
      <c r="H20" s="4"/>
      <c r="I20" s="4"/>
    </row>
    <row r="21" spans="1:9" ht="15">
      <c r="A21" s="346"/>
      <c r="B21" s="347"/>
      <c r="C21" s="85"/>
      <c r="D21" s="85"/>
      <c r="E21" s="85"/>
      <c r="F21" s="85"/>
      <c r="G21" s="85"/>
      <c r="H21" s="4"/>
      <c r="I21" s="4"/>
    </row>
    <row r="22" spans="1:9" ht="15">
      <c r="A22" s="346"/>
      <c r="B22" s="347"/>
      <c r="C22" s="85"/>
      <c r="D22" s="85"/>
      <c r="E22" s="85"/>
      <c r="F22" s="85"/>
      <c r="G22" s="85"/>
      <c r="H22" s="4"/>
      <c r="I22" s="4"/>
    </row>
    <row r="23" spans="1:9" ht="15">
      <c r="A23" s="346"/>
      <c r="B23" s="347"/>
      <c r="C23" s="85"/>
      <c r="D23" s="85"/>
      <c r="E23" s="85"/>
      <c r="F23" s="85"/>
      <c r="G23" s="85"/>
      <c r="H23" s="4"/>
      <c r="I23" s="4"/>
    </row>
    <row r="24" spans="1:9" ht="15">
      <c r="A24" s="346"/>
      <c r="B24" s="347"/>
      <c r="C24" s="85"/>
      <c r="D24" s="85"/>
      <c r="E24" s="85"/>
      <c r="F24" s="85"/>
      <c r="G24" s="85"/>
      <c r="H24" s="4"/>
      <c r="I24" s="4"/>
    </row>
    <row r="25" spans="1:9" ht="15">
      <c r="A25" s="346"/>
      <c r="B25" s="347"/>
      <c r="C25" s="85"/>
      <c r="D25" s="85"/>
      <c r="E25" s="85"/>
      <c r="F25" s="85"/>
      <c r="G25" s="85"/>
      <c r="H25" s="4"/>
      <c r="I25" s="4"/>
    </row>
    <row r="26" spans="1:9" ht="15">
      <c r="A26" s="346"/>
      <c r="B26" s="347"/>
      <c r="C26" s="85"/>
      <c r="D26" s="85"/>
      <c r="E26" s="85"/>
      <c r="F26" s="85"/>
      <c r="G26" s="85"/>
      <c r="H26" s="4"/>
      <c r="I26" s="4"/>
    </row>
    <row r="27" spans="1:9" ht="15">
      <c r="A27" s="346"/>
      <c r="B27" s="347"/>
      <c r="C27" s="85"/>
      <c r="D27" s="85"/>
      <c r="E27" s="85"/>
      <c r="F27" s="85"/>
      <c r="G27" s="85"/>
      <c r="H27" s="4"/>
      <c r="I27" s="4"/>
    </row>
    <row r="28" spans="1:9" ht="15">
      <c r="A28" s="346"/>
      <c r="B28" s="347"/>
      <c r="C28" s="85"/>
      <c r="D28" s="85"/>
      <c r="E28" s="85"/>
      <c r="F28" s="85"/>
      <c r="G28" s="85"/>
      <c r="H28" s="4"/>
      <c r="I28" s="4"/>
    </row>
    <row r="29" spans="1:9" ht="15">
      <c r="A29" s="346"/>
      <c r="B29" s="347"/>
      <c r="C29" s="85"/>
      <c r="D29" s="85"/>
      <c r="E29" s="85"/>
      <c r="F29" s="85"/>
      <c r="G29" s="85"/>
      <c r="H29" s="4"/>
      <c r="I29" s="4"/>
    </row>
    <row r="30" spans="1:9" ht="15">
      <c r="A30" s="346"/>
      <c r="B30" s="347"/>
      <c r="C30" s="85"/>
      <c r="D30" s="85"/>
      <c r="E30" s="85"/>
      <c r="F30" s="85"/>
      <c r="G30" s="85"/>
      <c r="H30" s="4"/>
      <c r="I30" s="4"/>
    </row>
    <row r="31" spans="1:9" ht="15">
      <c r="A31" s="346"/>
      <c r="B31" s="347"/>
      <c r="C31" s="85"/>
      <c r="D31" s="85"/>
      <c r="E31" s="85"/>
      <c r="F31" s="85"/>
      <c r="G31" s="85"/>
      <c r="H31" s="4"/>
      <c r="I31" s="4"/>
    </row>
    <row r="32" spans="1:9" ht="15">
      <c r="A32" s="346"/>
      <c r="B32" s="347"/>
      <c r="C32" s="85"/>
      <c r="D32" s="85"/>
      <c r="E32" s="85"/>
      <c r="F32" s="85"/>
      <c r="G32" s="85"/>
      <c r="H32" s="4"/>
      <c r="I32" s="4"/>
    </row>
    <row r="33" spans="1:9" ht="15">
      <c r="A33" s="346"/>
      <c r="B33" s="347"/>
      <c r="C33" s="85"/>
      <c r="D33" s="85"/>
      <c r="E33" s="85"/>
      <c r="F33" s="85"/>
      <c r="G33" s="85"/>
      <c r="H33" s="4"/>
      <c r="I33" s="4"/>
    </row>
    <row r="34" spans="1:9" ht="15">
      <c r="A34" s="346"/>
      <c r="B34" s="348"/>
      <c r="C34" s="97"/>
      <c r="D34" s="97"/>
      <c r="E34" s="97"/>
      <c r="F34" s="97"/>
      <c r="G34" s="97" t="s">
        <v>325</v>
      </c>
      <c r="H34" s="84">
        <f>SUM(H9:H33)</f>
        <v>0</v>
      </c>
      <c r="I34" s="84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193" t="s">
        <v>442</v>
      </c>
      <c r="B36" s="44"/>
      <c r="C36" s="44"/>
      <c r="D36" s="44"/>
      <c r="E36" s="44"/>
      <c r="F36" s="44"/>
      <c r="G36" s="2"/>
      <c r="H36" s="2"/>
    </row>
    <row r="37" spans="1:9" ht="15">
      <c r="A37" s="193"/>
      <c r="B37" s="44"/>
      <c r="C37" s="44"/>
      <c r="D37" s="44"/>
      <c r="E37" s="44"/>
      <c r="F37" s="44"/>
      <c r="G37" s="2"/>
      <c r="H37" s="2"/>
    </row>
    <row r="38" spans="1:9" ht="15">
      <c r="A38" s="193"/>
      <c r="B38" s="2"/>
      <c r="C38" s="2"/>
      <c r="D38" s="2"/>
      <c r="E38" s="2"/>
      <c r="F38" s="2"/>
      <c r="G38" s="2"/>
      <c r="H38" s="2"/>
    </row>
    <row r="39" spans="1:9" ht="15">
      <c r="A39" s="193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7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64" t="s">
        <v>517</v>
      </c>
      <c r="C43" s="2"/>
      <c r="D43" s="2"/>
      <c r="E43" s="2"/>
      <c r="F43" s="2"/>
      <c r="G43" s="2"/>
      <c r="H43" s="12"/>
    </row>
    <row r="44" spans="1:9" ht="15">
      <c r="A44" s="67"/>
      <c r="B44" s="67" t="s">
        <v>266</v>
      </c>
      <c r="C44" s="67"/>
      <c r="D44" s="67"/>
      <c r="E44" s="67"/>
      <c r="F44" s="67"/>
      <c r="G44" s="2"/>
      <c r="H44" s="12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4"/>
      <c r="B46" s="64" t="s">
        <v>139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topLeftCell="A4" zoomScale="80" zoomScaleSheetLayoutView="80" workbookViewId="0">
      <selection activeCell="C43" sqref="C43"/>
    </sheetView>
  </sheetViews>
  <sheetFormatPr defaultRowHeight="12.75"/>
  <cols>
    <col min="1" max="1" width="5.42578125" style="177" customWidth="1"/>
    <col min="2" max="2" width="13.140625" style="177" customWidth="1"/>
    <col min="3" max="3" width="15.140625" style="177" customWidth="1"/>
    <col min="4" max="4" width="18" style="177" customWidth="1"/>
    <col min="5" max="5" width="20.5703125" style="177" customWidth="1"/>
    <col min="6" max="6" width="21.28515625" style="177" customWidth="1"/>
    <col min="7" max="7" width="15.140625" style="177" customWidth="1"/>
    <col min="8" max="8" width="15.5703125" style="177" customWidth="1"/>
    <col min="9" max="9" width="13.42578125" style="177" customWidth="1"/>
    <col min="10" max="10" width="0" style="177" hidden="1" customWidth="1"/>
    <col min="11" max="16384" width="9.140625" style="177"/>
  </cols>
  <sheetData>
    <row r="1" spans="1:10" ht="15">
      <c r="A1" s="72" t="s">
        <v>443</v>
      </c>
      <c r="B1" s="72"/>
      <c r="C1" s="75"/>
      <c r="D1" s="75"/>
      <c r="E1" s="75"/>
      <c r="F1" s="75"/>
      <c r="G1" s="443" t="s">
        <v>109</v>
      </c>
      <c r="H1" s="443"/>
    </row>
    <row r="2" spans="1:10" ht="15">
      <c r="A2" s="74" t="s">
        <v>140</v>
      </c>
      <c r="B2" s="72"/>
      <c r="C2" s="75"/>
      <c r="D2" s="75"/>
      <c r="E2" s="75"/>
      <c r="F2" s="75"/>
      <c r="G2" s="441" t="s">
        <v>513</v>
      </c>
      <c r="H2" s="441"/>
    </row>
    <row r="3" spans="1:10" ht="15">
      <c r="A3" s="74"/>
      <c r="B3" s="74"/>
      <c r="C3" s="74"/>
      <c r="D3" s="74"/>
      <c r="E3" s="74"/>
      <c r="F3" s="74"/>
      <c r="G3" s="254"/>
      <c r="H3" s="254"/>
    </row>
    <row r="4" spans="1:10" ht="15">
      <c r="A4" s="75" t="s">
        <v>269</v>
      </c>
      <c r="B4" s="75"/>
      <c r="C4" s="75"/>
      <c r="D4" s="75"/>
      <c r="E4" s="75"/>
      <c r="F4" s="75"/>
      <c r="G4" s="74"/>
      <c r="H4" s="74"/>
    </row>
    <row r="5" spans="1:10" ht="15">
      <c r="A5" s="417" t="str">
        <f>'ფორმა N1'!A5</f>
        <v>მპგ"პოლიტიკური მოძრაობა-გამარჯვებული საქართველო"  ს/კ 415030228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53"/>
      <c r="B7" s="253"/>
      <c r="C7" s="253"/>
      <c r="D7" s="253"/>
      <c r="E7" s="253"/>
      <c r="F7" s="253"/>
      <c r="G7" s="76"/>
      <c r="H7" s="76"/>
    </row>
    <row r="8" spans="1:10" ht="30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08" t="s">
        <v>334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08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>
      <c r="A35" s="206"/>
      <c r="B35" s="206"/>
      <c r="C35" s="206"/>
      <c r="D35" s="206"/>
      <c r="E35" s="206"/>
      <c r="F35" s="206"/>
      <c r="G35" s="206"/>
      <c r="H35" s="176"/>
      <c r="I35" s="176"/>
    </row>
    <row r="36" spans="1:9" ht="15">
      <c r="A36" s="207" t="s">
        <v>444</v>
      </c>
      <c r="B36" s="207"/>
      <c r="C36" s="206"/>
      <c r="D36" s="206"/>
      <c r="E36" s="206"/>
      <c r="F36" s="206"/>
      <c r="G36" s="206"/>
      <c r="H36" s="176"/>
      <c r="I36" s="176"/>
    </row>
    <row r="37" spans="1:9" ht="15">
      <c r="A37" s="207"/>
      <c r="B37" s="207"/>
      <c r="C37" s="206"/>
      <c r="D37" s="206"/>
      <c r="E37" s="206"/>
      <c r="F37" s="206"/>
      <c r="G37" s="206"/>
      <c r="H37" s="176"/>
      <c r="I37" s="176"/>
    </row>
    <row r="38" spans="1:9" ht="15">
      <c r="A38" s="207"/>
      <c r="B38" s="207"/>
      <c r="C38" s="176"/>
      <c r="D38" s="176"/>
      <c r="E38" s="176"/>
      <c r="F38" s="176"/>
      <c r="G38" s="176"/>
      <c r="H38" s="176"/>
      <c r="I38" s="176"/>
    </row>
    <row r="39" spans="1:9" ht="15">
      <c r="A39" s="207"/>
      <c r="B39" s="207"/>
      <c r="C39" s="176"/>
      <c r="D39" s="176"/>
      <c r="E39" s="176"/>
      <c r="F39" s="176"/>
      <c r="G39" s="176"/>
      <c r="H39" s="176"/>
      <c r="I39" s="176"/>
    </row>
    <row r="40" spans="1:9">
      <c r="A40" s="203"/>
      <c r="B40" s="203"/>
      <c r="C40" s="203"/>
      <c r="D40" s="203"/>
      <c r="E40" s="203"/>
      <c r="F40" s="203"/>
      <c r="G40" s="203"/>
      <c r="H40" s="203"/>
      <c r="I40" s="203"/>
    </row>
    <row r="41" spans="1:9" ht="15">
      <c r="A41" s="182" t="s">
        <v>107</v>
      </c>
      <c r="B41" s="182"/>
      <c r="C41" s="176"/>
      <c r="D41" s="176"/>
      <c r="E41" s="176"/>
      <c r="F41" s="176"/>
      <c r="G41" s="176"/>
      <c r="H41" s="176"/>
      <c r="I41" s="176"/>
    </row>
    <row r="42" spans="1:9" ht="15">
      <c r="A42" s="176"/>
      <c r="B42" s="176"/>
      <c r="C42" s="176"/>
      <c r="D42" s="176"/>
      <c r="E42" s="176"/>
      <c r="F42" s="176"/>
      <c r="G42" s="176"/>
      <c r="H42" s="176"/>
      <c r="I42" s="176"/>
    </row>
    <row r="43" spans="1:9" ht="15">
      <c r="A43" s="176"/>
      <c r="B43" s="176"/>
      <c r="C43" s="264" t="s">
        <v>517</v>
      </c>
      <c r="D43" s="176"/>
      <c r="E43" s="176"/>
      <c r="F43" s="176"/>
      <c r="G43" s="176"/>
      <c r="H43" s="176"/>
      <c r="I43" s="183"/>
    </row>
    <row r="44" spans="1:9" ht="15">
      <c r="A44" s="182"/>
      <c r="B44" s="182"/>
      <c r="C44" s="182" t="s">
        <v>400</v>
      </c>
      <c r="D44" s="182"/>
      <c r="E44" s="206"/>
      <c r="F44" s="182"/>
      <c r="G44" s="182"/>
      <c r="H44" s="176"/>
      <c r="I44" s="183"/>
    </row>
    <row r="45" spans="1:9" ht="15">
      <c r="A45" s="176"/>
      <c r="B45" s="176"/>
      <c r="C45" s="176" t="s">
        <v>265</v>
      </c>
      <c r="D45" s="176"/>
      <c r="E45" s="176"/>
      <c r="F45" s="176"/>
      <c r="G45" s="176"/>
      <c r="H45" s="176"/>
      <c r="I45" s="183"/>
    </row>
    <row r="46" spans="1:9">
      <c r="A46" s="184"/>
      <c r="B46" s="184"/>
      <c r="C46" s="184" t="s">
        <v>139</v>
      </c>
      <c r="D46" s="184"/>
      <c r="E46" s="184"/>
      <c r="F46" s="184"/>
      <c r="G46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13" zoomScale="80" zoomScaleSheetLayoutView="80" workbookViewId="0">
      <selection activeCell="A10" sqref="A10:XFD14"/>
    </sheetView>
  </sheetViews>
  <sheetFormatPr defaultRowHeight="12.75"/>
  <cols>
    <col min="1" max="1" width="5.42578125" style="177" customWidth="1"/>
    <col min="2" max="2" width="20.28515625" style="177" bestFit="1" customWidth="1"/>
    <col min="3" max="3" width="20.85546875" style="177" bestFit="1" customWidth="1"/>
    <col min="4" max="4" width="19.28515625" style="177" customWidth="1"/>
    <col min="5" max="5" width="16.85546875" style="177" customWidth="1"/>
    <col min="6" max="6" width="13.140625" style="177" customWidth="1"/>
    <col min="7" max="7" width="17" style="177" customWidth="1"/>
    <col min="8" max="8" width="13.7109375" style="177" customWidth="1"/>
    <col min="9" max="9" width="19.42578125" style="177" bestFit="1" customWidth="1"/>
    <col min="10" max="10" width="18.5703125" style="177" bestFit="1" customWidth="1"/>
    <col min="11" max="11" width="16.7109375" style="177" customWidth="1"/>
    <col min="12" max="12" width="17.7109375" style="177" customWidth="1"/>
    <col min="13" max="13" width="12.85546875" style="177" customWidth="1"/>
    <col min="14" max="16384" width="9.140625" style="177"/>
  </cols>
  <sheetData>
    <row r="2" spans="1:13" ht="15">
      <c r="A2" s="448" t="s">
        <v>445</v>
      </c>
      <c r="B2" s="448"/>
      <c r="C2" s="448"/>
      <c r="D2" s="448"/>
      <c r="E2" s="448"/>
      <c r="F2" s="336"/>
      <c r="G2" s="75"/>
      <c r="H2" s="75"/>
      <c r="I2" s="75"/>
      <c r="J2" s="75"/>
      <c r="K2" s="254"/>
      <c r="L2" s="255"/>
      <c r="M2" s="255" t="s">
        <v>109</v>
      </c>
    </row>
    <row r="3" spans="1:13" ht="15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54"/>
      <c r="L3" s="441" t="s">
        <v>513</v>
      </c>
      <c r="M3" s="441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54"/>
      <c r="L4" s="254"/>
      <c r="M4" s="254"/>
    </row>
    <row r="5" spans="1:13" ht="15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417" t="str">
        <f>'ფორმა N1'!A5</f>
        <v>მპგ"პოლიტიკური მოძრაობა-გამარჯვებული საქართველო"  ს/კ 415030228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53"/>
      <c r="B8" s="362"/>
      <c r="C8" s="253"/>
      <c r="D8" s="253"/>
      <c r="E8" s="253"/>
      <c r="F8" s="253"/>
      <c r="G8" s="253"/>
      <c r="H8" s="253"/>
      <c r="I8" s="253"/>
      <c r="J8" s="253"/>
      <c r="K8" s="76"/>
      <c r="L8" s="76"/>
      <c r="M8" s="76"/>
    </row>
    <row r="9" spans="1:13" ht="45">
      <c r="A9" s="88" t="s">
        <v>64</v>
      </c>
      <c r="B9" s="88" t="s">
        <v>481</v>
      </c>
      <c r="C9" s="88" t="s">
        <v>446</v>
      </c>
      <c r="D9" s="88" t="s">
        <v>447</v>
      </c>
      <c r="E9" s="88" t="s">
        <v>448</v>
      </c>
      <c r="F9" s="88" t="s">
        <v>449</v>
      </c>
      <c r="G9" s="88" t="s">
        <v>450</v>
      </c>
      <c r="H9" s="88" t="s">
        <v>451</v>
      </c>
      <c r="I9" s="88" t="s">
        <v>452</v>
      </c>
      <c r="J9" s="88" t="s">
        <v>453</v>
      </c>
      <c r="K9" s="88" t="s">
        <v>454</v>
      </c>
      <c r="L9" s="88" t="s">
        <v>455</v>
      </c>
      <c r="M9" s="88" t="s">
        <v>311</v>
      </c>
    </row>
    <row r="10" spans="1:13" ht="105">
      <c r="A10" s="96">
        <v>1</v>
      </c>
      <c r="B10" s="422">
        <v>44098</v>
      </c>
      <c r="C10" s="337" t="s">
        <v>541</v>
      </c>
      <c r="D10" s="96" t="s">
        <v>542</v>
      </c>
      <c r="E10" s="96">
        <v>404093935</v>
      </c>
      <c r="F10" s="96" t="s">
        <v>543</v>
      </c>
      <c r="G10" s="96">
        <v>100000</v>
      </c>
      <c r="H10" s="96"/>
      <c r="I10" s="96" t="s">
        <v>544</v>
      </c>
      <c r="J10" s="96" t="s">
        <v>545</v>
      </c>
      <c r="K10" s="4" t="s">
        <v>546</v>
      </c>
      <c r="L10" s="4">
        <v>34000</v>
      </c>
      <c r="M10" s="96" t="s">
        <v>547</v>
      </c>
    </row>
    <row r="11" spans="1:13" ht="105">
      <c r="A11" s="96">
        <v>2</v>
      </c>
      <c r="B11" s="422">
        <v>44106</v>
      </c>
      <c r="C11" s="337" t="s">
        <v>541</v>
      </c>
      <c r="D11" s="96" t="s">
        <v>548</v>
      </c>
      <c r="E11" s="96">
        <v>406143926</v>
      </c>
      <c r="F11" s="96" t="s">
        <v>543</v>
      </c>
      <c r="G11" s="96">
        <v>28500</v>
      </c>
      <c r="H11" s="96"/>
      <c r="I11" s="96" t="s">
        <v>544</v>
      </c>
      <c r="J11" s="96" t="s">
        <v>545</v>
      </c>
      <c r="K11" s="4">
        <v>0.12</v>
      </c>
      <c r="L11" s="4">
        <v>3420</v>
      </c>
      <c r="M11" s="96" t="s">
        <v>549</v>
      </c>
    </row>
    <row r="12" spans="1:13" ht="105">
      <c r="A12" s="96">
        <v>3</v>
      </c>
      <c r="B12" s="422">
        <v>44106</v>
      </c>
      <c r="C12" s="337" t="s">
        <v>541</v>
      </c>
      <c r="D12" s="96" t="s">
        <v>548</v>
      </c>
      <c r="E12" s="96">
        <v>406143926</v>
      </c>
      <c r="F12" s="96" t="s">
        <v>543</v>
      </c>
      <c r="G12" s="85">
        <v>11000</v>
      </c>
      <c r="H12" s="85"/>
      <c r="I12" s="96" t="s">
        <v>544</v>
      </c>
      <c r="J12" s="85" t="s">
        <v>545</v>
      </c>
      <c r="K12" s="4">
        <v>0.24</v>
      </c>
      <c r="L12" s="4">
        <v>2640</v>
      </c>
      <c r="M12" s="96" t="s">
        <v>550</v>
      </c>
    </row>
    <row r="13" spans="1:13" ht="105">
      <c r="A13" s="96">
        <v>4</v>
      </c>
      <c r="B13" s="422">
        <v>44088</v>
      </c>
      <c r="C13" s="337" t="s">
        <v>347</v>
      </c>
      <c r="D13" s="85" t="s">
        <v>551</v>
      </c>
      <c r="E13" s="85">
        <v>40196611</v>
      </c>
      <c r="F13" s="96" t="s">
        <v>543</v>
      </c>
      <c r="G13" s="85"/>
      <c r="H13" s="85">
        <v>40</v>
      </c>
      <c r="I13" s="96" t="s">
        <v>544</v>
      </c>
      <c r="J13" s="85" t="s">
        <v>552</v>
      </c>
      <c r="K13" s="4">
        <v>0</v>
      </c>
      <c r="L13" s="4">
        <v>1520</v>
      </c>
      <c r="M13" s="85" t="s">
        <v>553</v>
      </c>
    </row>
    <row r="14" spans="1:13" ht="105">
      <c r="A14" s="96">
        <v>5</v>
      </c>
      <c r="B14" s="422">
        <v>44137</v>
      </c>
      <c r="C14" s="337" t="s">
        <v>554</v>
      </c>
      <c r="D14" s="85" t="s">
        <v>555</v>
      </c>
      <c r="E14" s="85"/>
      <c r="F14" s="96" t="s">
        <v>543</v>
      </c>
      <c r="G14" s="85"/>
      <c r="H14" s="85"/>
      <c r="I14" s="96" t="s">
        <v>544</v>
      </c>
      <c r="J14" s="85"/>
      <c r="K14" s="4"/>
      <c r="L14" s="4">
        <v>327</v>
      </c>
      <c r="M14" s="85" t="s">
        <v>556</v>
      </c>
    </row>
    <row r="15" spans="1:13" ht="15">
      <c r="A15" s="96">
        <v>6</v>
      </c>
      <c r="B15" s="369"/>
      <c r="C15" s="337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>
      <c r="A16" s="96">
        <v>7</v>
      </c>
      <c r="B16" s="369"/>
      <c r="C16" s="337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>
      <c r="A17" s="96">
        <v>8</v>
      </c>
      <c r="B17" s="369"/>
      <c r="C17" s="337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96">
        <v>9</v>
      </c>
      <c r="B18" s="369"/>
      <c r="C18" s="337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>
      <c r="A19" s="96">
        <v>10</v>
      </c>
      <c r="B19" s="369"/>
      <c r="C19" s="337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>
      <c r="A20" s="96">
        <v>11</v>
      </c>
      <c r="B20" s="369"/>
      <c r="C20" s="337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>
      <c r="A21" s="96">
        <v>12</v>
      </c>
      <c r="B21" s="369"/>
      <c r="C21" s="337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>
      <c r="A22" s="96">
        <v>13</v>
      </c>
      <c r="B22" s="369"/>
      <c r="C22" s="337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>
      <c r="A23" s="96">
        <v>14</v>
      </c>
      <c r="B23" s="369"/>
      <c r="C23" s="337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>
      <c r="A24" s="96">
        <v>15</v>
      </c>
      <c r="B24" s="369"/>
      <c r="C24" s="337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>
      <c r="A25" s="96">
        <v>16</v>
      </c>
      <c r="B25" s="369"/>
      <c r="C25" s="337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>
      <c r="A26" s="96">
        <v>17</v>
      </c>
      <c r="B26" s="369"/>
      <c r="C26" s="337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>
      <c r="A27" s="96">
        <v>18</v>
      </c>
      <c r="B27" s="369"/>
      <c r="C27" s="337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>
      <c r="A28" s="96">
        <v>19</v>
      </c>
      <c r="B28" s="369"/>
      <c r="C28" s="337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>
      <c r="A29" s="96">
        <v>20</v>
      </c>
      <c r="B29" s="369"/>
      <c r="C29" s="337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>
      <c r="A30" s="96">
        <v>21</v>
      </c>
      <c r="B30" s="369"/>
      <c r="C30" s="337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>
      <c r="A31" s="96">
        <v>22</v>
      </c>
      <c r="B31" s="369"/>
      <c r="C31" s="337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>
      <c r="A32" s="96">
        <v>23</v>
      </c>
      <c r="B32" s="369"/>
      <c r="C32" s="337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>
      <c r="A33" s="96">
        <v>24</v>
      </c>
      <c r="B33" s="369"/>
      <c r="C33" s="337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>
      <c r="A34" s="85" t="s">
        <v>271</v>
      </c>
      <c r="B34" s="370"/>
      <c r="C34" s="337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>
      <c r="A35" s="85"/>
      <c r="B35" s="370"/>
      <c r="C35" s="337"/>
      <c r="D35" s="97"/>
      <c r="E35" s="97"/>
      <c r="F35" s="97"/>
      <c r="G35" s="97"/>
      <c r="H35" s="85"/>
      <c r="I35" s="85"/>
      <c r="J35" s="85"/>
      <c r="K35" s="85" t="s">
        <v>456</v>
      </c>
      <c r="L35" s="84">
        <f>SUM(L10:L34)</f>
        <v>41907</v>
      </c>
      <c r="M35" s="85"/>
    </row>
    <row r="36" spans="1:13" ht="15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176"/>
    </row>
    <row r="37" spans="1:13" ht="15">
      <c r="A37" s="207" t="s">
        <v>457</v>
      </c>
      <c r="B37" s="207"/>
      <c r="C37" s="207"/>
      <c r="D37" s="206"/>
      <c r="E37" s="206"/>
      <c r="F37" s="206"/>
      <c r="G37" s="206"/>
      <c r="H37" s="206"/>
      <c r="I37" s="206"/>
      <c r="J37" s="206"/>
      <c r="K37" s="206"/>
      <c r="L37" s="176"/>
    </row>
    <row r="38" spans="1:13" ht="15">
      <c r="A38" s="207" t="s">
        <v>458</v>
      </c>
      <c r="B38" s="207"/>
      <c r="C38" s="207"/>
      <c r="D38" s="206"/>
      <c r="E38" s="206"/>
      <c r="F38" s="206"/>
      <c r="G38" s="206"/>
      <c r="H38" s="206"/>
      <c r="I38" s="206"/>
      <c r="J38" s="206"/>
      <c r="K38" s="206"/>
      <c r="L38" s="176"/>
    </row>
    <row r="39" spans="1:13" ht="15">
      <c r="A39" s="193" t="s">
        <v>459</v>
      </c>
      <c r="B39" s="193"/>
      <c r="C39" s="207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3" ht="15">
      <c r="A40" s="193" t="s">
        <v>460</v>
      </c>
      <c r="B40" s="193"/>
      <c r="C40" s="207"/>
      <c r="D40" s="176"/>
      <c r="E40" s="176"/>
      <c r="F40" s="176"/>
      <c r="G40" s="176"/>
      <c r="H40" s="176"/>
      <c r="I40" s="176"/>
      <c r="J40" s="176"/>
      <c r="K40" s="176"/>
      <c r="L40" s="176"/>
    </row>
    <row r="41" spans="1:13" ht="15" customHeight="1">
      <c r="A41" s="453" t="s">
        <v>477</v>
      </c>
      <c r="B41" s="453"/>
      <c r="C41" s="453"/>
      <c r="D41" s="453"/>
      <c r="E41" s="453"/>
      <c r="F41" s="453"/>
      <c r="G41" s="453"/>
      <c r="H41" s="453"/>
      <c r="I41" s="453"/>
      <c r="J41" s="453"/>
      <c r="K41" s="453"/>
      <c r="L41" s="453"/>
    </row>
    <row r="42" spans="1:13" ht="15" customHeight="1">
      <c r="A42" s="453"/>
      <c r="B42" s="453"/>
      <c r="C42" s="453"/>
      <c r="D42" s="453"/>
      <c r="E42" s="453"/>
      <c r="F42" s="453"/>
      <c r="G42" s="453"/>
      <c r="H42" s="453"/>
      <c r="I42" s="453"/>
      <c r="J42" s="453"/>
      <c r="K42" s="453"/>
      <c r="L42" s="453"/>
    </row>
    <row r="43" spans="1:13" ht="12.75" customHeight="1">
      <c r="A43" s="361"/>
      <c r="B43" s="361"/>
      <c r="C43" s="361"/>
      <c r="D43" s="361"/>
      <c r="E43" s="361"/>
      <c r="F43" s="361"/>
      <c r="G43" s="361"/>
      <c r="H43" s="361"/>
      <c r="I43" s="361"/>
      <c r="J43" s="361"/>
      <c r="K43" s="361"/>
      <c r="L43" s="361"/>
    </row>
    <row r="44" spans="1:13" ht="15">
      <c r="A44" s="449" t="s">
        <v>107</v>
      </c>
      <c r="B44" s="449"/>
      <c r="C44" s="449"/>
      <c r="D44" s="338"/>
      <c r="E44" s="339"/>
      <c r="F44" s="339"/>
      <c r="G44" s="338"/>
      <c r="H44" s="338"/>
      <c r="I44" s="338"/>
      <c r="J44" s="338"/>
      <c r="K44" s="338"/>
      <c r="L44" s="176"/>
    </row>
    <row r="45" spans="1:13" ht="15">
      <c r="A45" s="338"/>
      <c r="B45" s="338"/>
      <c r="C45" s="339"/>
      <c r="D45" s="264" t="s">
        <v>517</v>
      </c>
      <c r="E45" s="339"/>
      <c r="F45" s="339"/>
      <c r="G45" s="338"/>
      <c r="H45" s="338"/>
      <c r="I45" s="338"/>
      <c r="J45" s="338"/>
      <c r="K45" s="340"/>
      <c r="L45" s="176"/>
    </row>
    <row r="46" spans="1:13" ht="15" customHeight="1">
      <c r="A46" s="338"/>
      <c r="B46" s="338"/>
      <c r="C46" s="339"/>
      <c r="D46" s="450" t="s">
        <v>263</v>
      </c>
      <c r="E46" s="450"/>
      <c r="F46" s="341"/>
      <c r="G46" s="342"/>
      <c r="H46" s="451" t="s">
        <v>461</v>
      </c>
      <c r="I46" s="451"/>
      <c r="J46" s="451"/>
      <c r="K46" s="343"/>
      <c r="L46" s="176"/>
    </row>
    <row r="47" spans="1:13" ht="15">
      <c r="A47" s="338"/>
      <c r="B47" s="338"/>
      <c r="C47" s="339"/>
      <c r="D47" s="338"/>
      <c r="E47" s="339"/>
      <c r="F47" s="339"/>
      <c r="G47" s="338"/>
      <c r="H47" s="452"/>
      <c r="I47" s="452"/>
      <c r="J47" s="452"/>
      <c r="K47" s="343"/>
      <c r="L47" s="176"/>
    </row>
    <row r="48" spans="1:13" ht="15">
      <c r="A48" s="338"/>
      <c r="B48" s="338"/>
      <c r="C48" s="339"/>
      <c r="D48" s="447" t="s">
        <v>139</v>
      </c>
      <c r="E48" s="447"/>
      <c r="F48" s="341"/>
      <c r="G48" s="342"/>
      <c r="H48" s="338"/>
      <c r="I48" s="338"/>
      <c r="J48" s="338"/>
      <c r="K48" s="338"/>
      <c r="L48" s="176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B28" sqref="B28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2" t="s">
        <v>424</v>
      </c>
      <c r="B1" s="74"/>
      <c r="C1" s="455" t="s">
        <v>109</v>
      </c>
      <c r="D1" s="455"/>
    </row>
    <row r="2" spans="1:5">
      <c r="A2" s="72" t="s">
        <v>425</v>
      </c>
      <c r="B2" s="74"/>
      <c r="C2" s="441" t="s">
        <v>513</v>
      </c>
      <c r="D2" s="441"/>
    </row>
    <row r="3" spans="1:5">
      <c r="A3" s="74" t="s">
        <v>140</v>
      </c>
      <c r="B3" s="74"/>
      <c r="C3" s="73"/>
      <c r="D3" s="73"/>
    </row>
    <row r="4" spans="1:5">
      <c r="A4" s="72"/>
      <c r="B4" s="74"/>
      <c r="C4" s="73"/>
      <c r="D4" s="73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>
      <c r="A6" s="117" t="str">
        <f>'ფორმა N1'!A5</f>
        <v>მპგ"პოლიტიკური მოძრაობა-გამარჯვებული საქართველო"  ს/კ 415030228</v>
      </c>
      <c r="B6" s="118"/>
      <c r="C6" s="118"/>
      <c r="D6" s="59"/>
      <c r="E6" s="5"/>
    </row>
    <row r="7" spans="1:5">
      <c r="A7" s="75"/>
      <c r="B7" s="75"/>
      <c r="C7" s="75"/>
      <c r="D7" s="74"/>
      <c r="E7" s="5"/>
    </row>
    <row r="8" spans="1:5" s="6" customFormat="1">
      <c r="A8" s="98"/>
      <c r="B8" s="98"/>
      <c r="C8" s="76"/>
      <c r="D8" s="76"/>
    </row>
    <row r="9" spans="1:5" s="6" customFormat="1" ht="30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>
      <c r="A10" s="13">
        <v>1</v>
      </c>
      <c r="B10" s="13" t="s">
        <v>108</v>
      </c>
      <c r="C10" s="80">
        <f>SUM(C11,C14,C17,C20:C22)</f>
        <v>0</v>
      </c>
      <c r="D10" s="80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0">
        <f>SUM(C15:C16)</f>
        <v>0</v>
      </c>
      <c r="D14" s="80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0">
        <f>SUM(C18:C19)</f>
        <v>0</v>
      </c>
      <c r="D17" s="80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67" t="s">
        <v>107</v>
      </c>
      <c r="E26" s="5"/>
    </row>
    <row r="27" spans="1:9">
      <c r="E27"/>
      <c r="F27"/>
      <c r="G27"/>
      <c r="H27"/>
      <c r="I27"/>
    </row>
    <row r="28" spans="1:9">
      <c r="B28" s="264" t="s">
        <v>517</v>
      </c>
      <c r="D28" s="12"/>
      <c r="E28"/>
      <c r="F28"/>
      <c r="G28"/>
      <c r="H28"/>
      <c r="I28"/>
    </row>
    <row r="29" spans="1:9">
      <c r="A29"/>
      <c r="B29" s="67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4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B26" sqref="B2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426</v>
      </c>
      <c r="B1" s="75"/>
      <c r="C1" s="443" t="s">
        <v>109</v>
      </c>
      <c r="D1" s="443"/>
      <c r="E1" s="89"/>
    </row>
    <row r="2" spans="1:5" s="6" customFormat="1">
      <c r="A2" s="72" t="s">
        <v>423</v>
      </c>
      <c r="B2" s="75"/>
      <c r="C2" s="441" t="s">
        <v>513</v>
      </c>
      <c r="D2" s="441"/>
      <c r="E2" s="89"/>
    </row>
    <row r="3" spans="1:5" s="6" customFormat="1">
      <c r="A3" s="74" t="s">
        <v>140</v>
      </c>
      <c r="B3" s="72"/>
      <c r="C3" s="153"/>
      <c r="D3" s="153"/>
      <c r="E3" s="89"/>
    </row>
    <row r="4" spans="1:5" s="6" customFormat="1">
      <c r="A4" s="74"/>
      <c r="B4" s="74"/>
      <c r="C4" s="153"/>
      <c r="D4" s="153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17" t="str">
        <f>'ფორმა N1'!A5</f>
        <v>მპგ"პოლიტიკური მოძრაობა-გამარჯვებული საქართველო"  ს/კ 415030228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2"/>
      <c r="B8" s="152"/>
      <c r="C8" s="76"/>
      <c r="D8" s="76"/>
      <c r="E8" s="89"/>
    </row>
    <row r="9" spans="1:5" s="6" customFormat="1" ht="30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292</v>
      </c>
      <c r="B10" s="96"/>
      <c r="C10" s="4"/>
      <c r="D10" s="4"/>
      <c r="E10" s="91"/>
    </row>
    <row r="11" spans="1:5" s="10" customFormat="1">
      <c r="A11" s="96" t="s">
        <v>293</v>
      </c>
      <c r="B11" s="96"/>
      <c r="C11" s="4"/>
      <c r="D11" s="4"/>
      <c r="E11" s="92"/>
    </row>
    <row r="12" spans="1:5" s="10" customFormat="1">
      <c r="A12" s="96" t="s">
        <v>294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9">
      <c r="A17" s="97"/>
      <c r="B17" s="97" t="s">
        <v>321</v>
      </c>
      <c r="C17" s="84">
        <f>SUM(C10:C16)</f>
        <v>0</v>
      </c>
      <c r="D17" s="84">
        <f>SUM(D10:D16)</f>
        <v>0</v>
      </c>
      <c r="E17" s="94"/>
    </row>
    <row r="18" spans="1:9">
      <c r="A18" s="44"/>
      <c r="B18" s="44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193"/>
    </row>
    <row r="22" spans="1:9">
      <c r="A22" s="193" t="s">
        <v>383</v>
      </c>
    </row>
    <row r="23" spans="1:9" s="23" customFormat="1" ht="12.75"/>
    <row r="24" spans="1:9">
      <c r="A24" s="67" t="s">
        <v>107</v>
      </c>
      <c r="E24" s="5"/>
    </row>
    <row r="25" spans="1:9">
      <c r="E25"/>
      <c r="F25"/>
      <c r="G25"/>
      <c r="H25"/>
      <c r="I25"/>
    </row>
    <row r="26" spans="1:9">
      <c r="B26" s="264" t="s">
        <v>517</v>
      </c>
      <c r="D26" s="12"/>
      <c r="E26"/>
      <c r="F26"/>
      <c r="G26"/>
      <c r="H26"/>
      <c r="I26"/>
    </row>
    <row r="27" spans="1:9">
      <c r="A27" s="67"/>
      <c r="B27" s="67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4"/>
      <c r="B29" s="64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55" zoomScale="80" zoomScaleNormal="100" zoomScaleSheetLayoutView="80" workbookViewId="0">
      <selection activeCell="C25" sqref="C25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2" t="s">
        <v>224</v>
      </c>
      <c r="B1" s="119"/>
      <c r="C1" s="456" t="s">
        <v>198</v>
      </c>
      <c r="D1" s="456"/>
      <c r="E1" s="103"/>
    </row>
    <row r="2" spans="1:5">
      <c r="A2" s="74" t="s">
        <v>140</v>
      </c>
      <c r="B2" s="119"/>
      <c r="C2" s="75"/>
      <c r="D2" s="441" t="s">
        <v>513</v>
      </c>
      <c r="E2" s="441"/>
    </row>
    <row r="3" spans="1:5">
      <c r="A3" s="114"/>
      <c r="B3" s="119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117" t="str">
        <f>'ფორმა N1'!A5</f>
        <v>მპგ"პოლიტიკური მოძრაობა-გამარჯვებული საქართველო"  ს/კ 415030228</v>
      </c>
      <c r="B5" s="118"/>
      <c r="C5" s="118"/>
      <c r="D5" s="59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20"/>
      <c r="C7" s="121"/>
      <c r="D7" s="121"/>
      <c r="E7" s="103"/>
    </row>
    <row r="8" spans="1:5" ht="45">
      <c r="A8" s="122" t="s">
        <v>113</v>
      </c>
      <c r="B8" s="122" t="s">
        <v>190</v>
      </c>
      <c r="C8" s="122" t="s">
        <v>298</v>
      </c>
      <c r="D8" s="122" t="s">
        <v>252</v>
      </c>
      <c r="E8" s="103"/>
    </row>
    <row r="9" spans="1:5">
      <c r="A9" s="49"/>
      <c r="B9" s="50"/>
      <c r="C9" s="151"/>
      <c r="D9" s="151"/>
      <c r="E9" s="103"/>
    </row>
    <row r="10" spans="1:5">
      <c r="A10" s="51" t="s">
        <v>191</v>
      </c>
      <c r="B10" s="52"/>
      <c r="C10" s="123">
        <f>SUM(C11,C34)</f>
        <v>0</v>
      </c>
      <c r="D10" s="123">
        <f>SUM(D11,D34)</f>
        <v>1287.9000000000001</v>
      </c>
      <c r="E10" s="103"/>
    </row>
    <row r="11" spans="1:5">
      <c r="A11" s="53" t="s">
        <v>192</v>
      </c>
      <c r="B11" s="54"/>
      <c r="C11" s="83">
        <f>SUM(C12:C32)</f>
        <v>0</v>
      </c>
      <c r="D11" s="83">
        <f>SUM(D12:D32)</f>
        <v>1287.9000000000001</v>
      </c>
      <c r="E11" s="103"/>
    </row>
    <row r="12" spans="1:5">
      <c r="A12" s="57">
        <v>1110</v>
      </c>
      <c r="B12" s="56" t="s">
        <v>142</v>
      </c>
      <c r="C12" s="8"/>
      <c r="D12" s="8"/>
      <c r="E12" s="103"/>
    </row>
    <row r="13" spans="1:5">
      <c r="A13" s="57">
        <v>1120</v>
      </c>
      <c r="B13" s="56" t="s">
        <v>143</v>
      </c>
      <c r="C13" s="8"/>
      <c r="D13" s="8"/>
      <c r="E13" s="103"/>
    </row>
    <row r="14" spans="1:5">
      <c r="A14" s="57">
        <v>1211</v>
      </c>
      <c r="B14" s="56" t="s">
        <v>144</v>
      </c>
      <c r="C14" s="8"/>
      <c r="D14" s="8">
        <v>492.9</v>
      </c>
      <c r="E14" s="103"/>
    </row>
    <row r="15" spans="1:5">
      <c r="A15" s="57">
        <v>1212</v>
      </c>
      <c r="B15" s="56" t="s">
        <v>145</v>
      </c>
      <c r="C15" s="8"/>
      <c r="D15" s="8"/>
      <c r="E15" s="103"/>
    </row>
    <row r="16" spans="1:5">
      <c r="A16" s="57">
        <v>1213</v>
      </c>
      <c r="B16" s="56" t="s">
        <v>146</v>
      </c>
      <c r="C16" s="8"/>
      <c r="D16" s="8"/>
      <c r="E16" s="103"/>
    </row>
    <row r="17" spans="1:5">
      <c r="A17" s="57">
        <v>1214</v>
      </c>
      <c r="B17" s="56" t="s">
        <v>147</v>
      </c>
      <c r="C17" s="8"/>
      <c r="D17" s="8"/>
      <c r="E17" s="103"/>
    </row>
    <row r="18" spans="1:5">
      <c r="A18" s="57">
        <v>1215</v>
      </c>
      <c r="B18" s="56" t="s">
        <v>148</v>
      </c>
      <c r="C18" s="8"/>
      <c r="D18" s="8">
        <v>795</v>
      </c>
      <c r="E18" s="103"/>
    </row>
    <row r="19" spans="1:5">
      <c r="A19" s="57">
        <v>1300</v>
      </c>
      <c r="B19" s="56" t="s">
        <v>149</v>
      </c>
      <c r="C19" s="8"/>
      <c r="D19" s="8"/>
      <c r="E19" s="103"/>
    </row>
    <row r="20" spans="1:5">
      <c r="A20" s="57">
        <v>1410</v>
      </c>
      <c r="B20" s="56" t="s">
        <v>150</v>
      </c>
      <c r="C20" s="8"/>
      <c r="D20" s="8"/>
      <c r="E20" s="103"/>
    </row>
    <row r="21" spans="1:5">
      <c r="A21" s="57">
        <v>1421</v>
      </c>
      <c r="B21" s="56" t="s">
        <v>151</v>
      </c>
      <c r="C21" s="8"/>
      <c r="D21" s="8"/>
      <c r="E21" s="103"/>
    </row>
    <row r="22" spans="1:5">
      <c r="A22" s="57">
        <v>1422</v>
      </c>
      <c r="B22" s="56" t="s">
        <v>152</v>
      </c>
      <c r="C22" s="8"/>
      <c r="D22" s="8"/>
      <c r="E22" s="103"/>
    </row>
    <row r="23" spans="1:5">
      <c r="A23" s="57">
        <v>1423</v>
      </c>
      <c r="B23" s="56" t="s">
        <v>153</v>
      </c>
      <c r="C23" s="8"/>
      <c r="D23" s="8"/>
      <c r="E23" s="103"/>
    </row>
    <row r="24" spans="1:5">
      <c r="A24" s="57">
        <v>1431</v>
      </c>
      <c r="B24" s="56" t="s">
        <v>154</v>
      </c>
      <c r="C24" s="8"/>
      <c r="D24" s="8"/>
      <c r="E24" s="103"/>
    </row>
    <row r="25" spans="1:5">
      <c r="A25" s="57">
        <v>1432</v>
      </c>
      <c r="B25" s="56" t="s">
        <v>155</v>
      </c>
      <c r="C25" s="8"/>
      <c r="D25" s="8"/>
      <c r="E25" s="103"/>
    </row>
    <row r="26" spans="1:5">
      <c r="A26" s="57">
        <v>1433</v>
      </c>
      <c r="B26" s="56" t="s">
        <v>156</v>
      </c>
      <c r="C26" s="8"/>
      <c r="D26" s="8"/>
      <c r="E26" s="103"/>
    </row>
    <row r="27" spans="1:5">
      <c r="A27" s="57">
        <v>1441</v>
      </c>
      <c r="B27" s="56" t="s">
        <v>157</v>
      </c>
      <c r="C27" s="8"/>
      <c r="D27" s="8"/>
      <c r="E27" s="103"/>
    </row>
    <row r="28" spans="1:5">
      <c r="A28" s="57">
        <v>1442</v>
      </c>
      <c r="B28" s="56" t="s">
        <v>158</v>
      </c>
      <c r="C28" s="8"/>
      <c r="D28" s="8"/>
      <c r="E28" s="103"/>
    </row>
    <row r="29" spans="1:5">
      <c r="A29" s="57">
        <v>1443</v>
      </c>
      <c r="B29" s="56" t="s">
        <v>159</v>
      </c>
      <c r="C29" s="8"/>
      <c r="D29" s="8"/>
      <c r="E29" s="103"/>
    </row>
    <row r="30" spans="1:5">
      <c r="A30" s="57">
        <v>1444</v>
      </c>
      <c r="B30" s="56" t="s">
        <v>160</v>
      </c>
      <c r="C30" s="8"/>
      <c r="D30" s="8"/>
      <c r="E30" s="103"/>
    </row>
    <row r="31" spans="1:5">
      <c r="A31" s="57">
        <v>1445</v>
      </c>
      <c r="B31" s="56" t="s">
        <v>161</v>
      </c>
      <c r="C31" s="8"/>
      <c r="D31" s="8"/>
      <c r="E31" s="103"/>
    </row>
    <row r="32" spans="1:5">
      <c r="A32" s="57">
        <v>1446</v>
      </c>
      <c r="B32" s="56" t="s">
        <v>162</v>
      </c>
      <c r="C32" s="8"/>
      <c r="D32" s="8"/>
      <c r="E32" s="103"/>
    </row>
    <row r="33" spans="1:5">
      <c r="A33" s="30"/>
      <c r="E33" s="103"/>
    </row>
    <row r="34" spans="1:5">
      <c r="A34" s="58" t="s">
        <v>193</v>
      </c>
      <c r="B34" s="56"/>
      <c r="C34" s="83">
        <f>SUM(C35:C42)</f>
        <v>0</v>
      </c>
      <c r="D34" s="83">
        <f>SUM(D35:D42)</f>
        <v>0</v>
      </c>
      <c r="E34" s="103"/>
    </row>
    <row r="35" spans="1:5">
      <c r="A35" s="57">
        <v>2110</v>
      </c>
      <c r="B35" s="56" t="s">
        <v>100</v>
      </c>
      <c r="C35" s="8"/>
      <c r="D35" s="8"/>
      <c r="E35" s="103"/>
    </row>
    <row r="36" spans="1:5">
      <c r="A36" s="57">
        <v>2120</v>
      </c>
      <c r="B36" s="56" t="s">
        <v>163</v>
      </c>
      <c r="C36" s="8"/>
      <c r="D36" s="8"/>
      <c r="E36" s="103"/>
    </row>
    <row r="37" spans="1:5">
      <c r="A37" s="57">
        <v>2130</v>
      </c>
      <c r="B37" s="56" t="s">
        <v>101</v>
      </c>
      <c r="C37" s="8"/>
      <c r="D37" s="8"/>
      <c r="E37" s="103"/>
    </row>
    <row r="38" spans="1:5">
      <c r="A38" s="57">
        <v>2140</v>
      </c>
      <c r="B38" s="56" t="s">
        <v>389</v>
      </c>
      <c r="C38" s="8"/>
      <c r="D38" s="8"/>
      <c r="E38" s="103"/>
    </row>
    <row r="39" spans="1:5">
      <c r="A39" s="57">
        <v>2150</v>
      </c>
      <c r="B39" s="56" t="s">
        <v>393</v>
      </c>
      <c r="C39" s="8"/>
      <c r="D39" s="8"/>
      <c r="E39" s="103"/>
    </row>
    <row r="40" spans="1:5">
      <c r="A40" s="57">
        <v>2220</v>
      </c>
      <c r="B40" s="56" t="s">
        <v>102</v>
      </c>
      <c r="C40" s="8"/>
      <c r="D40" s="8"/>
      <c r="E40" s="103"/>
    </row>
    <row r="41" spans="1:5">
      <c r="A41" s="57">
        <v>2300</v>
      </c>
      <c r="B41" s="56" t="s">
        <v>164</v>
      </c>
      <c r="C41" s="8"/>
      <c r="D41" s="8"/>
      <c r="E41" s="103"/>
    </row>
    <row r="42" spans="1:5">
      <c r="A42" s="57">
        <v>2400</v>
      </c>
      <c r="B42" s="56" t="s">
        <v>165</v>
      </c>
      <c r="C42" s="8"/>
      <c r="D42" s="8"/>
      <c r="E42" s="103"/>
    </row>
    <row r="43" spans="1:5">
      <c r="A43" s="31"/>
      <c r="E43" s="103"/>
    </row>
    <row r="44" spans="1:5">
      <c r="A44" s="55" t="s">
        <v>197</v>
      </c>
      <c r="B44" s="56"/>
      <c r="C44" s="83">
        <f>SUM(C45,C64)</f>
        <v>0</v>
      </c>
      <c r="D44" s="83">
        <f>SUM(D45,D64)</f>
        <v>0</v>
      </c>
      <c r="E44" s="103"/>
    </row>
    <row r="45" spans="1:5">
      <c r="A45" s="58" t="s">
        <v>194</v>
      </c>
      <c r="B45" s="56"/>
      <c r="C45" s="83">
        <f>SUM(C46:C61)</f>
        <v>0</v>
      </c>
      <c r="D45" s="83">
        <f>SUM(D46:D61)</f>
        <v>0</v>
      </c>
      <c r="E45" s="103"/>
    </row>
    <row r="46" spans="1:5">
      <c r="A46" s="57">
        <v>3100</v>
      </c>
      <c r="B46" s="56" t="s">
        <v>166</v>
      </c>
      <c r="C46" s="8"/>
      <c r="D46" s="8"/>
      <c r="E46" s="103"/>
    </row>
    <row r="47" spans="1:5">
      <c r="A47" s="57">
        <v>3210</v>
      </c>
      <c r="B47" s="56" t="s">
        <v>167</v>
      </c>
      <c r="C47" s="8"/>
      <c r="D47" s="8"/>
      <c r="E47" s="103"/>
    </row>
    <row r="48" spans="1:5">
      <c r="A48" s="57">
        <v>3221</v>
      </c>
      <c r="B48" s="56" t="s">
        <v>168</v>
      </c>
      <c r="C48" s="8"/>
      <c r="D48" s="8"/>
      <c r="E48" s="103"/>
    </row>
    <row r="49" spans="1:5">
      <c r="A49" s="57">
        <v>3222</v>
      </c>
      <c r="B49" s="56" t="s">
        <v>169</v>
      </c>
      <c r="C49" s="8"/>
      <c r="D49" s="8"/>
      <c r="E49" s="103"/>
    </row>
    <row r="50" spans="1:5">
      <c r="A50" s="57">
        <v>3223</v>
      </c>
      <c r="B50" s="56" t="s">
        <v>170</v>
      </c>
      <c r="C50" s="8"/>
      <c r="D50" s="8"/>
      <c r="E50" s="103"/>
    </row>
    <row r="51" spans="1:5">
      <c r="A51" s="57">
        <v>3224</v>
      </c>
      <c r="B51" s="56" t="s">
        <v>171</v>
      </c>
      <c r="C51" s="8"/>
      <c r="D51" s="8"/>
      <c r="E51" s="103"/>
    </row>
    <row r="52" spans="1:5">
      <c r="A52" s="57">
        <v>3231</v>
      </c>
      <c r="B52" s="56" t="s">
        <v>172</v>
      </c>
      <c r="C52" s="8"/>
      <c r="D52" s="8"/>
      <c r="E52" s="103"/>
    </row>
    <row r="53" spans="1:5">
      <c r="A53" s="57">
        <v>3232</v>
      </c>
      <c r="B53" s="56" t="s">
        <v>173</v>
      </c>
      <c r="C53" s="8"/>
      <c r="D53" s="8"/>
      <c r="E53" s="103"/>
    </row>
    <row r="54" spans="1:5">
      <c r="A54" s="57">
        <v>3234</v>
      </c>
      <c r="B54" s="56" t="s">
        <v>174</v>
      </c>
      <c r="C54" s="8"/>
      <c r="D54" s="8"/>
      <c r="E54" s="103"/>
    </row>
    <row r="55" spans="1:5" ht="30">
      <c r="A55" s="57">
        <v>3236</v>
      </c>
      <c r="B55" s="56" t="s">
        <v>189</v>
      </c>
      <c r="C55" s="8"/>
      <c r="D55" s="8"/>
      <c r="E55" s="103"/>
    </row>
    <row r="56" spans="1:5" ht="45">
      <c r="A56" s="57">
        <v>3237</v>
      </c>
      <c r="B56" s="56" t="s">
        <v>175</v>
      </c>
      <c r="C56" s="8"/>
      <c r="D56" s="8"/>
      <c r="E56" s="103"/>
    </row>
    <row r="57" spans="1:5">
      <c r="A57" s="57">
        <v>3241</v>
      </c>
      <c r="B57" s="56" t="s">
        <v>176</v>
      </c>
      <c r="C57" s="8"/>
      <c r="D57" s="8"/>
      <c r="E57" s="103"/>
    </row>
    <row r="58" spans="1:5">
      <c r="A58" s="57">
        <v>3242</v>
      </c>
      <c r="B58" s="56" t="s">
        <v>177</v>
      </c>
      <c r="C58" s="8"/>
      <c r="D58" s="8"/>
      <c r="E58" s="103"/>
    </row>
    <row r="59" spans="1:5">
      <c r="A59" s="57">
        <v>3243</v>
      </c>
      <c r="B59" s="56" t="s">
        <v>178</v>
      </c>
      <c r="C59" s="8"/>
      <c r="D59" s="8"/>
      <c r="E59" s="103"/>
    </row>
    <row r="60" spans="1:5">
      <c r="A60" s="57">
        <v>3245</v>
      </c>
      <c r="B60" s="56" t="s">
        <v>179</v>
      </c>
      <c r="C60" s="8"/>
      <c r="D60" s="8"/>
      <c r="E60" s="103"/>
    </row>
    <row r="61" spans="1:5">
      <c r="A61" s="57">
        <v>3246</v>
      </c>
      <c r="B61" s="56" t="s">
        <v>180</v>
      </c>
      <c r="C61" s="8"/>
      <c r="D61" s="8"/>
      <c r="E61" s="103"/>
    </row>
    <row r="62" spans="1:5">
      <c r="A62" s="31"/>
      <c r="E62" s="103"/>
    </row>
    <row r="63" spans="1:5">
      <c r="A63" s="32"/>
      <c r="E63" s="103"/>
    </row>
    <row r="64" spans="1:5">
      <c r="A64" s="58" t="s">
        <v>195</v>
      </c>
      <c r="B64" s="56"/>
      <c r="C64" s="83">
        <f>SUM(C65:C67)</f>
        <v>0</v>
      </c>
      <c r="D64" s="83">
        <f>SUM(D65:D67)</f>
        <v>0</v>
      </c>
      <c r="E64" s="103"/>
    </row>
    <row r="65" spans="1:5">
      <c r="A65" s="57">
        <v>5100</v>
      </c>
      <c r="B65" s="56" t="s">
        <v>250</v>
      </c>
      <c r="C65" s="8"/>
      <c r="D65" s="8"/>
      <c r="E65" s="103"/>
    </row>
    <row r="66" spans="1:5">
      <c r="A66" s="57">
        <v>5220</v>
      </c>
      <c r="B66" s="56" t="s">
        <v>402</v>
      </c>
      <c r="C66" s="8"/>
      <c r="D66" s="8"/>
      <c r="E66" s="103"/>
    </row>
    <row r="67" spans="1:5">
      <c r="A67" s="57">
        <v>5230</v>
      </c>
      <c r="B67" s="56" t="s">
        <v>403</v>
      </c>
      <c r="C67" s="8"/>
      <c r="D67" s="8"/>
      <c r="E67" s="103"/>
    </row>
    <row r="68" spans="1:5">
      <c r="A68" s="31"/>
      <c r="E68" s="103"/>
    </row>
    <row r="69" spans="1:5">
      <c r="A69" s="2"/>
      <c r="E69" s="103"/>
    </row>
    <row r="70" spans="1:5">
      <c r="A70" s="55" t="s">
        <v>196</v>
      </c>
      <c r="B70" s="56"/>
      <c r="C70" s="8"/>
      <c r="D70" s="8"/>
      <c r="E70" s="103"/>
    </row>
    <row r="71" spans="1:5" ht="30">
      <c r="A71" s="57">
        <v>1</v>
      </c>
      <c r="B71" s="56" t="s">
        <v>181</v>
      </c>
      <c r="C71" s="8"/>
      <c r="D71" s="8"/>
      <c r="E71" s="103"/>
    </row>
    <row r="72" spans="1:5">
      <c r="A72" s="57">
        <v>2</v>
      </c>
      <c r="B72" s="56" t="s">
        <v>182</v>
      </c>
      <c r="C72" s="8"/>
      <c r="D72" s="8"/>
      <c r="E72" s="103"/>
    </row>
    <row r="73" spans="1:5">
      <c r="A73" s="57">
        <v>3</v>
      </c>
      <c r="B73" s="56" t="s">
        <v>183</v>
      </c>
      <c r="C73" s="8"/>
      <c r="D73" s="8"/>
      <c r="E73" s="103"/>
    </row>
    <row r="74" spans="1:5">
      <c r="A74" s="57">
        <v>4</v>
      </c>
      <c r="B74" s="56" t="s">
        <v>353</v>
      </c>
      <c r="C74" s="8"/>
      <c r="D74" s="8"/>
      <c r="E74" s="103"/>
    </row>
    <row r="75" spans="1:5">
      <c r="A75" s="57">
        <v>5</v>
      </c>
      <c r="B75" s="56" t="s">
        <v>184</v>
      </c>
      <c r="C75" s="8"/>
      <c r="D75" s="8"/>
      <c r="E75" s="103"/>
    </row>
    <row r="76" spans="1:5">
      <c r="A76" s="57">
        <v>6</v>
      </c>
      <c r="B76" s="56" t="s">
        <v>185</v>
      </c>
      <c r="C76" s="8"/>
      <c r="D76" s="8"/>
      <c r="E76" s="103"/>
    </row>
    <row r="77" spans="1:5">
      <c r="A77" s="57">
        <v>7</v>
      </c>
      <c r="B77" s="56" t="s">
        <v>186</v>
      </c>
      <c r="C77" s="8"/>
      <c r="D77" s="8"/>
      <c r="E77" s="103"/>
    </row>
    <row r="78" spans="1:5">
      <c r="A78" s="57">
        <v>8</v>
      </c>
      <c r="B78" s="56" t="s">
        <v>187</v>
      </c>
      <c r="C78" s="8"/>
      <c r="D78" s="8"/>
      <c r="E78" s="103"/>
    </row>
    <row r="79" spans="1:5">
      <c r="A79" s="57">
        <v>9</v>
      </c>
      <c r="B79" s="56" t="s">
        <v>188</v>
      </c>
      <c r="C79" s="8"/>
      <c r="D79" s="8"/>
      <c r="E79" s="103"/>
    </row>
    <row r="83" spans="1:9">
      <c r="A83" s="2"/>
      <c r="B83" s="2"/>
    </row>
    <row r="84" spans="1:9">
      <c r="A84" s="67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64" t="s">
        <v>517</v>
      </c>
      <c r="D86" s="12"/>
      <c r="E86"/>
      <c r="F86"/>
      <c r="G86"/>
      <c r="H86"/>
      <c r="I86"/>
    </row>
    <row r="87" spans="1:9">
      <c r="A87"/>
      <c r="B87" s="67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4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A9" sqref="A9:XFD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420</v>
      </c>
      <c r="B1" s="74"/>
      <c r="C1" s="74"/>
      <c r="D1" s="74"/>
      <c r="E1" s="74"/>
      <c r="F1" s="74"/>
      <c r="G1" s="74"/>
      <c r="H1" s="74"/>
      <c r="I1" s="443" t="s">
        <v>109</v>
      </c>
      <c r="J1" s="443"/>
      <c r="K1" s="103"/>
    </row>
    <row r="2" spans="1:11">
      <c r="A2" s="74" t="s">
        <v>140</v>
      </c>
      <c r="B2" s="74"/>
      <c r="C2" s="74"/>
      <c r="D2" s="74"/>
      <c r="E2" s="74"/>
      <c r="F2" s="74"/>
      <c r="G2" s="74"/>
      <c r="H2" s="74"/>
      <c r="I2" s="441" t="s">
        <v>513</v>
      </c>
      <c r="J2" s="441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200" t="str">
        <f>'ფორმა N1'!A5</f>
        <v>მპგ"პოლიტიკური მოძრაობა-გამარჯვებული საქართველო"  ს/კ 415030228</v>
      </c>
      <c r="B5" s="357"/>
      <c r="C5" s="357"/>
      <c r="D5" s="357"/>
      <c r="E5" s="357"/>
      <c r="F5" s="358"/>
      <c r="G5" s="357"/>
      <c r="H5" s="357"/>
      <c r="I5" s="357"/>
      <c r="J5" s="357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7" t="s">
        <v>64</v>
      </c>
      <c r="B8" s="127" t="s">
        <v>111</v>
      </c>
      <c r="C8" s="128" t="s">
        <v>113</v>
      </c>
      <c r="D8" s="128" t="s">
        <v>270</v>
      </c>
      <c r="E8" s="128" t="s">
        <v>112</v>
      </c>
      <c r="F8" s="126" t="s">
        <v>251</v>
      </c>
      <c r="G8" s="126" t="s">
        <v>289</v>
      </c>
      <c r="H8" s="126" t="s">
        <v>290</v>
      </c>
      <c r="I8" s="126" t="s">
        <v>252</v>
      </c>
      <c r="J8" s="129" t="s">
        <v>114</v>
      </c>
      <c r="K8" s="103"/>
    </row>
    <row r="9" spans="1:11" s="27" customFormat="1" ht="30">
      <c r="A9" s="423">
        <v>1</v>
      </c>
      <c r="B9" s="424" t="s">
        <v>557</v>
      </c>
      <c r="C9" s="425" t="s">
        <v>558</v>
      </c>
      <c r="D9" s="426" t="s">
        <v>221</v>
      </c>
      <c r="E9" s="427" t="s">
        <v>559</v>
      </c>
      <c r="F9" s="428"/>
      <c r="G9" s="428">
        <v>44950</v>
      </c>
      <c r="H9" s="428">
        <v>44455.1</v>
      </c>
      <c r="I9" s="428">
        <v>492.9</v>
      </c>
      <c r="J9" s="428"/>
      <c r="K9" s="103"/>
    </row>
    <row r="10" spans="1:11" ht="15.75">
      <c r="A10" s="242">
        <v>2</v>
      </c>
      <c r="B10" s="429" t="s">
        <v>557</v>
      </c>
      <c r="C10" s="242" t="s">
        <v>560</v>
      </c>
      <c r="D10" s="242" t="s">
        <v>221</v>
      </c>
      <c r="E10" s="430">
        <v>44103</v>
      </c>
      <c r="F10" s="242"/>
      <c r="G10" s="242">
        <v>2000</v>
      </c>
      <c r="H10" s="242">
        <v>328</v>
      </c>
      <c r="I10" s="242">
        <v>795</v>
      </c>
      <c r="J10" s="242"/>
    </row>
    <row r="11" spans="1:11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210" t="s">
        <v>107</v>
      </c>
      <c r="C15" s="102"/>
      <c r="D15" s="102"/>
      <c r="E15" s="102"/>
      <c r="F15" s="211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>
      <c r="A17" s="102"/>
      <c r="B17" s="102"/>
      <c r="C17" s="264" t="s">
        <v>517</v>
      </c>
      <c r="D17" s="102"/>
      <c r="E17" s="102"/>
      <c r="F17" s="251"/>
      <c r="G17" s="252"/>
      <c r="H17" s="252"/>
      <c r="I17" s="99"/>
      <c r="J17" s="99"/>
    </row>
    <row r="18" spans="1:10">
      <c r="A18" s="99"/>
      <c r="B18" s="102"/>
      <c r="C18" s="212" t="s">
        <v>263</v>
      </c>
      <c r="D18" s="212"/>
      <c r="E18" s="102"/>
      <c r="F18" s="102" t="s">
        <v>268</v>
      </c>
      <c r="G18" s="99"/>
      <c r="H18" s="99"/>
      <c r="I18" s="99"/>
      <c r="J18" s="99"/>
    </row>
    <row r="19" spans="1:10">
      <c r="A19" s="99"/>
      <c r="B19" s="102"/>
      <c r="C19" s="213" t="s">
        <v>139</v>
      </c>
      <c r="D19" s="102"/>
      <c r="E19" s="102"/>
      <c r="F19" s="102" t="s">
        <v>264</v>
      </c>
      <c r="G19" s="99"/>
      <c r="H19" s="99"/>
      <c r="I19" s="99"/>
      <c r="J19" s="99"/>
    </row>
    <row r="20" spans="1:10" customFormat="1">
      <c r="A20" s="99"/>
      <c r="B20" s="102"/>
      <c r="C20" s="102"/>
      <c r="D20" s="213"/>
      <c r="E20" s="99"/>
      <c r="F20" s="99"/>
      <c r="G20" s="99"/>
      <c r="H20" s="99"/>
      <c r="I20" s="99"/>
      <c r="J20" s="99"/>
    </row>
    <row r="21" spans="1:10" customFormat="1" ht="12.75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9: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9"/>
    <dataValidation allowBlank="1" showInputMessage="1" showErrorMessage="1" prompt="თვე/დღე/წელი" sqref="J9"/>
  </dataValidations>
  <printOptions gridLines="1"/>
  <pageMargins left="0.25" right="0.25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7" zoomScale="80" zoomScaleNormal="100" zoomScaleSheetLayoutView="80" workbookViewId="0">
      <selection activeCell="C15" sqref="C15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296</v>
      </c>
      <c r="B1" s="74"/>
      <c r="C1" s="443" t="s">
        <v>109</v>
      </c>
      <c r="D1" s="443"/>
      <c r="E1" s="106"/>
    </row>
    <row r="2" spans="1:7">
      <c r="A2" s="74" t="s">
        <v>140</v>
      </c>
      <c r="B2" s="74"/>
      <c r="C2" s="441" t="s">
        <v>513</v>
      </c>
      <c r="D2" s="442"/>
      <c r="E2" s="106"/>
    </row>
    <row r="3" spans="1:7">
      <c r="A3" s="72"/>
      <c r="B3" s="74"/>
      <c r="C3" s="73"/>
      <c r="D3" s="73"/>
      <c r="E3" s="106"/>
    </row>
    <row r="4" spans="1:7">
      <c r="A4" s="75" t="s">
        <v>269</v>
      </c>
      <c r="B4" s="100"/>
      <c r="C4" s="101"/>
      <c r="D4" s="74"/>
      <c r="E4" s="106"/>
    </row>
    <row r="5" spans="1:7">
      <c r="A5" s="216" t="str">
        <f>'ფორმა N1'!A5</f>
        <v>მპგ"პოლიტიკური მოძრაობა-გამარჯვებული საქართველო"  ს/კ 415030228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244</v>
      </c>
      <c r="C8" s="77" t="s">
        <v>66</v>
      </c>
      <c r="D8" s="77" t="s">
        <v>67</v>
      </c>
      <c r="E8" s="106"/>
    </row>
    <row r="9" spans="1:7" s="7" customFormat="1" ht="16.5" customHeight="1">
      <c r="A9" s="217">
        <v>1</v>
      </c>
      <c r="B9" s="217" t="s">
        <v>65</v>
      </c>
      <c r="C9" s="83">
        <v>500</v>
      </c>
      <c r="D9" s="83">
        <f>SUM(D10,D26)</f>
        <v>0</v>
      </c>
      <c r="E9" s="106"/>
    </row>
    <row r="10" spans="1:7" s="7" customFormat="1" ht="16.5" customHeight="1">
      <c r="A10" s="85">
        <v>1.1000000000000001</v>
      </c>
      <c r="B10" s="85" t="s">
        <v>80</v>
      </c>
      <c r="C10" s="83">
        <f>SUM(C11,C12,C16,C19,C25,D10)</f>
        <v>0</v>
      </c>
      <c r="D10" s="83">
        <f>SUM(D11,D12,D16,D19,D24,D25)</f>
        <v>0</v>
      </c>
      <c r="E10" s="106"/>
    </row>
    <row r="11" spans="1:7" s="9" customFormat="1" ht="16.5" customHeight="1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302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>
      <c r="A13" s="95" t="s">
        <v>81</v>
      </c>
      <c r="B13" s="95" t="s">
        <v>305</v>
      </c>
      <c r="C13" s="8"/>
      <c r="D13" s="8"/>
      <c r="E13" s="106"/>
    </row>
    <row r="14" spans="1:7" s="3" customFormat="1" ht="16.5" customHeight="1">
      <c r="A14" s="95" t="s">
        <v>470</v>
      </c>
      <c r="B14" s="95" t="s">
        <v>469</v>
      </c>
      <c r="C14" s="8"/>
      <c r="D14" s="8"/>
      <c r="E14" s="106"/>
    </row>
    <row r="15" spans="1:7" s="3" customFormat="1" ht="16.5" customHeight="1">
      <c r="A15" s="95" t="s">
        <v>471</v>
      </c>
      <c r="B15" s="95" t="s">
        <v>97</v>
      </c>
      <c r="C15" s="8"/>
      <c r="D15" s="8"/>
      <c r="E15" s="106"/>
    </row>
    <row r="16" spans="1:7" s="3" customFormat="1" ht="16.5" customHeight="1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>
      <c r="A17" s="95" t="s">
        <v>84</v>
      </c>
      <c r="B17" s="95" t="s">
        <v>86</v>
      </c>
      <c r="C17" s="8"/>
      <c r="D17" s="8"/>
      <c r="E17" s="106"/>
    </row>
    <row r="18" spans="1:5" s="3" customFormat="1" ht="30">
      <c r="A18" s="95" t="s">
        <v>85</v>
      </c>
      <c r="B18" s="95" t="s">
        <v>110</v>
      </c>
      <c r="C18" s="8" t="s">
        <v>546</v>
      </c>
      <c r="D18" s="8"/>
      <c r="E18" s="106"/>
    </row>
    <row r="19" spans="1:5" s="3" customFormat="1" ht="16.5" customHeight="1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88</v>
      </c>
      <c r="B20" s="95" t="s">
        <v>89</v>
      </c>
      <c r="C20" s="8"/>
      <c r="D20" s="8"/>
      <c r="E20" s="106"/>
    </row>
    <row r="21" spans="1:5" s="3" customFormat="1" ht="30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>
      <c r="A23" s="95" t="s">
        <v>94</v>
      </c>
      <c r="B23" s="95" t="s">
        <v>412</v>
      </c>
      <c r="C23" s="8"/>
      <c r="D23" s="8"/>
      <c r="E23" s="106"/>
    </row>
    <row r="24" spans="1:5" s="3" customFormat="1" ht="16.5" customHeight="1">
      <c r="A24" s="86" t="s">
        <v>95</v>
      </c>
      <c r="B24" s="86" t="s">
        <v>413</v>
      </c>
      <c r="C24" s="242"/>
      <c r="D24" s="8"/>
      <c r="E24" s="106"/>
    </row>
    <row r="25" spans="1:5" s="3" customFormat="1">
      <c r="A25" s="86" t="s">
        <v>246</v>
      </c>
      <c r="B25" s="86" t="s">
        <v>419</v>
      </c>
      <c r="C25" s="8"/>
      <c r="D25" s="8"/>
      <c r="E25" s="106"/>
    </row>
    <row r="26" spans="1:5" ht="16.5" customHeight="1">
      <c r="A26" s="85">
        <v>1.2</v>
      </c>
      <c r="B26" s="85" t="s">
        <v>96</v>
      </c>
      <c r="C26" s="83">
        <v>500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305</v>
      </c>
      <c r="C27" s="105"/>
      <c r="D27" s="105">
        <f>SUM(D28:D30)</f>
        <v>0</v>
      </c>
      <c r="E27" s="106"/>
    </row>
    <row r="28" spans="1:5">
      <c r="A28" s="225" t="s">
        <v>98</v>
      </c>
      <c r="B28" s="225" t="s">
        <v>303</v>
      </c>
      <c r="C28" s="8"/>
      <c r="D28" s="8"/>
      <c r="E28" s="106"/>
    </row>
    <row r="29" spans="1:5">
      <c r="A29" s="225" t="s">
        <v>99</v>
      </c>
      <c r="B29" s="225" t="s">
        <v>306</v>
      </c>
      <c r="C29" s="8"/>
      <c r="D29" s="8"/>
      <c r="E29" s="106"/>
    </row>
    <row r="30" spans="1:5">
      <c r="A30" s="225" t="s">
        <v>421</v>
      </c>
      <c r="B30" s="225" t="s">
        <v>304</v>
      </c>
      <c r="C30" s="8">
        <v>500</v>
      </c>
      <c r="D30" s="8"/>
      <c r="E30" s="106"/>
    </row>
    <row r="31" spans="1:5">
      <c r="A31" s="86" t="s">
        <v>33</v>
      </c>
      <c r="B31" s="86" t="s">
        <v>469</v>
      </c>
      <c r="C31" s="105">
        <f>SUM(C32:C34)</f>
        <v>0</v>
      </c>
      <c r="D31" s="105">
        <f>SUM(D32:D34)</f>
        <v>0</v>
      </c>
      <c r="E31" s="106"/>
    </row>
    <row r="32" spans="1:5">
      <c r="A32" s="225" t="s">
        <v>12</v>
      </c>
      <c r="B32" s="225" t="s">
        <v>472</v>
      </c>
      <c r="C32" s="8"/>
      <c r="D32" s="8"/>
      <c r="E32" s="106"/>
    </row>
    <row r="33" spans="1:9">
      <c r="A33" s="225" t="s">
        <v>13</v>
      </c>
      <c r="B33" s="225" t="s">
        <v>473</v>
      </c>
      <c r="C33" s="8"/>
      <c r="D33" s="8"/>
      <c r="E33" s="106"/>
    </row>
    <row r="34" spans="1:9">
      <c r="A34" s="225" t="s">
        <v>276</v>
      </c>
      <c r="B34" s="225" t="s">
        <v>474</v>
      </c>
      <c r="C34" s="8"/>
      <c r="D34" s="8"/>
      <c r="E34" s="106"/>
    </row>
    <row r="35" spans="1:9">
      <c r="A35" s="86" t="s">
        <v>34</v>
      </c>
      <c r="B35" s="238" t="s">
        <v>418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107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B42" s="264" t="s">
        <v>517</v>
      </c>
      <c r="C42" s="265"/>
      <c r="D42" s="264"/>
      <c r="E42" s="260"/>
      <c r="F42" s="259"/>
      <c r="G42" s="263"/>
      <c r="H42"/>
      <c r="I42"/>
    </row>
    <row r="43" spans="1:9">
      <c r="A43"/>
      <c r="B43" s="67" t="s">
        <v>266</v>
      </c>
      <c r="D43" s="109"/>
      <c r="E43" s="108"/>
      <c r="F43" s="108"/>
      <c r="G43"/>
      <c r="H43"/>
      <c r="I43"/>
    </row>
    <row r="44" spans="1:9">
      <c r="A44"/>
      <c r="B44" s="2" t="s">
        <v>265</v>
      </c>
      <c r="D44" s="109"/>
      <c r="E44" s="108"/>
      <c r="F44" s="108"/>
      <c r="G44"/>
      <c r="H44"/>
      <c r="I44"/>
    </row>
    <row r="45" spans="1:9" customFormat="1" ht="12.75">
      <c r="B45" s="64" t="s">
        <v>139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C46" sqref="C46"/>
    </sheetView>
  </sheetViews>
  <sheetFormatPr defaultRowHeight="15"/>
  <cols>
    <col min="1" max="1" width="12" style="176" customWidth="1"/>
    <col min="2" max="2" width="13.28515625" style="176" customWidth="1"/>
    <col min="3" max="3" width="21.42578125" style="176" customWidth="1"/>
    <col min="4" max="4" width="17.85546875" style="176" customWidth="1"/>
    <col min="5" max="5" width="12.7109375" style="176" customWidth="1"/>
    <col min="6" max="6" width="36.85546875" style="176" customWidth="1"/>
    <col min="7" max="7" width="22.28515625" style="176" customWidth="1"/>
    <col min="8" max="8" width="0.5703125" style="176" customWidth="1"/>
    <col min="9" max="16384" width="9.140625" style="176"/>
  </cols>
  <sheetData>
    <row r="1" spans="1:8">
      <c r="A1" s="72" t="s">
        <v>356</v>
      </c>
      <c r="B1" s="74"/>
      <c r="C1" s="74"/>
      <c r="D1" s="74"/>
      <c r="E1" s="74"/>
      <c r="F1" s="74"/>
      <c r="G1" s="156" t="s">
        <v>109</v>
      </c>
      <c r="H1" s="157"/>
    </row>
    <row r="2" spans="1:8">
      <c r="A2" s="74" t="s">
        <v>140</v>
      </c>
      <c r="B2" s="74"/>
      <c r="C2" s="74"/>
      <c r="D2" s="74"/>
      <c r="E2" s="74"/>
      <c r="F2" s="74"/>
      <c r="G2" s="441" t="s">
        <v>513</v>
      </c>
      <c r="H2" s="441"/>
    </row>
    <row r="3" spans="1:8">
      <c r="A3" s="74"/>
      <c r="B3" s="74"/>
      <c r="C3" s="74"/>
      <c r="D3" s="74"/>
      <c r="E3" s="74"/>
      <c r="F3" s="74"/>
      <c r="G3" s="100"/>
      <c r="H3" s="157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200" t="str">
        <f>'ფორმა N1'!A5</f>
        <v>მპგ"პოლიტიკური მოძრაობა-გამარჯვებული საქართველო"  ს/კ 415030228</v>
      </c>
      <c r="B5" s="200"/>
      <c r="C5" s="200"/>
      <c r="D5" s="200"/>
      <c r="E5" s="200"/>
      <c r="F5" s="200"/>
      <c r="G5" s="200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58" t="s">
        <v>307</v>
      </c>
      <c r="B8" s="158" t="s">
        <v>141</v>
      </c>
      <c r="C8" s="159" t="s">
        <v>354</v>
      </c>
      <c r="D8" s="159" t="s">
        <v>355</v>
      </c>
      <c r="E8" s="159" t="s">
        <v>270</v>
      </c>
      <c r="F8" s="158" t="s">
        <v>312</v>
      </c>
      <c r="G8" s="159" t="s">
        <v>308</v>
      </c>
      <c r="H8" s="103"/>
    </row>
    <row r="9" spans="1:8">
      <c r="A9" s="160" t="s">
        <v>309</v>
      </c>
      <c r="B9" s="161"/>
      <c r="C9" s="162"/>
      <c r="D9" s="163"/>
      <c r="E9" s="163"/>
      <c r="F9" s="163"/>
      <c r="G9" s="164"/>
      <c r="H9" s="103"/>
    </row>
    <row r="10" spans="1:8" ht="15.75">
      <c r="A10" s="161">
        <v>1</v>
      </c>
      <c r="B10" s="150"/>
      <c r="C10" s="165"/>
      <c r="D10" s="166"/>
      <c r="E10" s="166"/>
      <c r="F10" s="166"/>
      <c r="G10" s="167" t="str">
        <f>IF(ISBLANK(B10),"",G9+C10-D10)</f>
        <v/>
      </c>
      <c r="H10" s="103"/>
    </row>
    <row r="11" spans="1:8" ht="15.75">
      <c r="A11" s="161">
        <v>2</v>
      </c>
      <c r="B11" s="150"/>
      <c r="C11" s="165"/>
      <c r="D11" s="166"/>
      <c r="E11" s="166"/>
      <c r="F11" s="166"/>
      <c r="G11" s="167" t="str">
        <f t="shared" ref="G11:G38" si="0">IF(ISBLANK(B11),"",G10+C11-D11)</f>
        <v/>
      </c>
      <c r="H11" s="103"/>
    </row>
    <row r="12" spans="1:8" ht="15.75">
      <c r="A12" s="161">
        <v>3</v>
      </c>
      <c r="B12" s="150"/>
      <c r="C12" s="165"/>
      <c r="D12" s="166"/>
      <c r="E12" s="166"/>
      <c r="F12" s="166"/>
      <c r="G12" s="167" t="str">
        <f t="shared" si="0"/>
        <v/>
      </c>
      <c r="H12" s="103"/>
    </row>
    <row r="13" spans="1:8" ht="15.75">
      <c r="A13" s="161">
        <v>4</v>
      </c>
      <c r="B13" s="150"/>
      <c r="C13" s="165"/>
      <c r="D13" s="166"/>
      <c r="E13" s="166"/>
      <c r="F13" s="166"/>
      <c r="G13" s="167" t="str">
        <f t="shared" si="0"/>
        <v/>
      </c>
      <c r="H13" s="103"/>
    </row>
    <row r="14" spans="1:8" ht="15.75">
      <c r="A14" s="161">
        <v>5</v>
      </c>
      <c r="B14" s="150"/>
      <c r="C14" s="165"/>
      <c r="D14" s="166"/>
      <c r="E14" s="166"/>
      <c r="F14" s="166"/>
      <c r="G14" s="167" t="str">
        <f t="shared" si="0"/>
        <v/>
      </c>
      <c r="H14" s="103"/>
    </row>
    <row r="15" spans="1:8" ht="15.75">
      <c r="A15" s="161">
        <v>6</v>
      </c>
      <c r="B15" s="150"/>
      <c r="C15" s="165"/>
      <c r="D15" s="166"/>
      <c r="E15" s="166"/>
      <c r="F15" s="166"/>
      <c r="G15" s="167" t="str">
        <f t="shared" si="0"/>
        <v/>
      </c>
      <c r="H15" s="103"/>
    </row>
    <row r="16" spans="1:8" ht="15.75">
      <c r="A16" s="161">
        <v>7</v>
      </c>
      <c r="B16" s="150"/>
      <c r="C16" s="165"/>
      <c r="D16" s="166"/>
      <c r="E16" s="166"/>
      <c r="F16" s="166"/>
      <c r="G16" s="167" t="str">
        <f t="shared" si="0"/>
        <v/>
      </c>
      <c r="H16" s="103"/>
    </row>
    <row r="17" spans="1:8" ht="15.75">
      <c r="A17" s="161">
        <v>8</v>
      </c>
      <c r="B17" s="150"/>
      <c r="C17" s="165"/>
      <c r="D17" s="166"/>
      <c r="E17" s="166"/>
      <c r="F17" s="166"/>
      <c r="G17" s="167" t="str">
        <f t="shared" si="0"/>
        <v/>
      </c>
      <c r="H17" s="103"/>
    </row>
    <row r="18" spans="1:8" ht="15.75">
      <c r="A18" s="161">
        <v>9</v>
      </c>
      <c r="B18" s="150"/>
      <c r="C18" s="165"/>
      <c r="D18" s="166"/>
      <c r="E18" s="166"/>
      <c r="F18" s="166"/>
      <c r="G18" s="167" t="str">
        <f t="shared" si="0"/>
        <v/>
      </c>
      <c r="H18" s="103"/>
    </row>
    <row r="19" spans="1:8" ht="15.75">
      <c r="A19" s="161">
        <v>10</v>
      </c>
      <c r="B19" s="150"/>
      <c r="C19" s="165"/>
      <c r="D19" s="166"/>
      <c r="E19" s="166"/>
      <c r="F19" s="166"/>
      <c r="G19" s="167" t="str">
        <f t="shared" si="0"/>
        <v/>
      </c>
      <c r="H19" s="103"/>
    </row>
    <row r="20" spans="1:8" ht="15.75">
      <c r="A20" s="161">
        <v>11</v>
      </c>
      <c r="B20" s="150"/>
      <c r="C20" s="165"/>
      <c r="D20" s="166"/>
      <c r="E20" s="166"/>
      <c r="F20" s="166"/>
      <c r="G20" s="167" t="str">
        <f t="shared" si="0"/>
        <v/>
      </c>
      <c r="H20" s="103"/>
    </row>
    <row r="21" spans="1:8" ht="15.75">
      <c r="A21" s="161">
        <v>12</v>
      </c>
      <c r="B21" s="150"/>
      <c r="C21" s="165"/>
      <c r="D21" s="166"/>
      <c r="E21" s="166"/>
      <c r="F21" s="166"/>
      <c r="G21" s="167" t="str">
        <f t="shared" si="0"/>
        <v/>
      </c>
      <c r="H21" s="103"/>
    </row>
    <row r="22" spans="1:8" ht="15.75">
      <c r="A22" s="161">
        <v>13</v>
      </c>
      <c r="B22" s="150"/>
      <c r="C22" s="165"/>
      <c r="D22" s="166"/>
      <c r="E22" s="166"/>
      <c r="F22" s="166"/>
      <c r="G22" s="167" t="str">
        <f t="shared" si="0"/>
        <v/>
      </c>
      <c r="H22" s="103"/>
    </row>
    <row r="23" spans="1:8" ht="15.75">
      <c r="A23" s="161">
        <v>14</v>
      </c>
      <c r="B23" s="150"/>
      <c r="C23" s="165"/>
      <c r="D23" s="166"/>
      <c r="E23" s="166"/>
      <c r="F23" s="166"/>
      <c r="G23" s="167" t="str">
        <f t="shared" si="0"/>
        <v/>
      </c>
      <c r="H23" s="103"/>
    </row>
    <row r="24" spans="1:8" ht="15.75">
      <c r="A24" s="161">
        <v>15</v>
      </c>
      <c r="B24" s="150"/>
      <c r="C24" s="165"/>
      <c r="D24" s="166"/>
      <c r="E24" s="166"/>
      <c r="F24" s="166"/>
      <c r="G24" s="167" t="str">
        <f t="shared" si="0"/>
        <v/>
      </c>
      <c r="H24" s="103"/>
    </row>
    <row r="25" spans="1:8" ht="15.75">
      <c r="A25" s="161">
        <v>16</v>
      </c>
      <c r="B25" s="150"/>
      <c r="C25" s="165"/>
      <c r="D25" s="166"/>
      <c r="E25" s="166"/>
      <c r="F25" s="166"/>
      <c r="G25" s="167" t="str">
        <f t="shared" si="0"/>
        <v/>
      </c>
      <c r="H25" s="103"/>
    </row>
    <row r="26" spans="1:8" ht="15.75">
      <c r="A26" s="161">
        <v>17</v>
      </c>
      <c r="B26" s="150"/>
      <c r="C26" s="165"/>
      <c r="D26" s="166"/>
      <c r="E26" s="166"/>
      <c r="F26" s="166"/>
      <c r="G26" s="167" t="str">
        <f t="shared" si="0"/>
        <v/>
      </c>
      <c r="H26" s="103"/>
    </row>
    <row r="27" spans="1:8" ht="15.75">
      <c r="A27" s="161">
        <v>18</v>
      </c>
      <c r="B27" s="150"/>
      <c r="C27" s="165"/>
      <c r="D27" s="166"/>
      <c r="E27" s="166"/>
      <c r="F27" s="166"/>
      <c r="G27" s="167" t="str">
        <f t="shared" si="0"/>
        <v/>
      </c>
      <c r="H27" s="103"/>
    </row>
    <row r="28" spans="1:8" ht="15.75">
      <c r="A28" s="161">
        <v>19</v>
      </c>
      <c r="B28" s="150"/>
      <c r="C28" s="165"/>
      <c r="D28" s="166"/>
      <c r="E28" s="166"/>
      <c r="F28" s="166"/>
      <c r="G28" s="167" t="str">
        <f t="shared" si="0"/>
        <v/>
      </c>
      <c r="H28" s="103"/>
    </row>
    <row r="29" spans="1:8" ht="15.75">
      <c r="A29" s="161">
        <v>20</v>
      </c>
      <c r="B29" s="150"/>
      <c r="C29" s="165"/>
      <c r="D29" s="166"/>
      <c r="E29" s="166"/>
      <c r="F29" s="166"/>
      <c r="G29" s="167" t="str">
        <f t="shared" si="0"/>
        <v/>
      </c>
      <c r="H29" s="103"/>
    </row>
    <row r="30" spans="1:8" ht="15.75">
      <c r="A30" s="161">
        <v>21</v>
      </c>
      <c r="B30" s="150"/>
      <c r="C30" s="168"/>
      <c r="D30" s="169"/>
      <c r="E30" s="169"/>
      <c r="F30" s="169"/>
      <c r="G30" s="167" t="str">
        <f t="shared" si="0"/>
        <v/>
      </c>
      <c r="H30" s="103"/>
    </row>
    <row r="31" spans="1:8" ht="15.75">
      <c r="A31" s="161">
        <v>22</v>
      </c>
      <c r="B31" s="150"/>
      <c r="C31" s="168"/>
      <c r="D31" s="169"/>
      <c r="E31" s="169"/>
      <c r="F31" s="169"/>
      <c r="G31" s="167" t="str">
        <f t="shared" si="0"/>
        <v/>
      </c>
      <c r="H31" s="103"/>
    </row>
    <row r="32" spans="1:8" ht="15.75">
      <c r="A32" s="161">
        <v>23</v>
      </c>
      <c r="B32" s="150"/>
      <c r="C32" s="168"/>
      <c r="D32" s="169"/>
      <c r="E32" s="169"/>
      <c r="F32" s="169"/>
      <c r="G32" s="167" t="str">
        <f t="shared" si="0"/>
        <v/>
      </c>
      <c r="H32" s="103"/>
    </row>
    <row r="33" spans="1:10" ht="15.75">
      <c r="A33" s="161">
        <v>24</v>
      </c>
      <c r="B33" s="150"/>
      <c r="C33" s="168"/>
      <c r="D33" s="169"/>
      <c r="E33" s="169"/>
      <c r="F33" s="169"/>
      <c r="G33" s="167" t="str">
        <f t="shared" si="0"/>
        <v/>
      </c>
      <c r="H33" s="103"/>
    </row>
    <row r="34" spans="1:10" ht="15.75">
      <c r="A34" s="161">
        <v>25</v>
      </c>
      <c r="B34" s="150"/>
      <c r="C34" s="168"/>
      <c r="D34" s="169"/>
      <c r="E34" s="169"/>
      <c r="F34" s="169"/>
      <c r="G34" s="167" t="str">
        <f t="shared" si="0"/>
        <v/>
      </c>
      <c r="H34" s="103"/>
    </row>
    <row r="35" spans="1:10" ht="15.75">
      <c r="A35" s="161">
        <v>26</v>
      </c>
      <c r="B35" s="150"/>
      <c r="C35" s="168"/>
      <c r="D35" s="169"/>
      <c r="E35" s="169"/>
      <c r="F35" s="169"/>
      <c r="G35" s="167" t="str">
        <f t="shared" si="0"/>
        <v/>
      </c>
      <c r="H35" s="103"/>
    </row>
    <row r="36" spans="1:10" ht="15.75">
      <c r="A36" s="161">
        <v>27</v>
      </c>
      <c r="B36" s="150"/>
      <c r="C36" s="168"/>
      <c r="D36" s="169"/>
      <c r="E36" s="169"/>
      <c r="F36" s="169"/>
      <c r="G36" s="167" t="str">
        <f t="shared" si="0"/>
        <v/>
      </c>
      <c r="H36" s="103"/>
    </row>
    <row r="37" spans="1:10" ht="15.75">
      <c r="A37" s="161">
        <v>28</v>
      </c>
      <c r="B37" s="150"/>
      <c r="C37" s="168"/>
      <c r="D37" s="169"/>
      <c r="E37" s="169"/>
      <c r="F37" s="169"/>
      <c r="G37" s="167" t="str">
        <f t="shared" si="0"/>
        <v/>
      </c>
      <c r="H37" s="103"/>
    </row>
    <row r="38" spans="1:10" ht="15.75">
      <c r="A38" s="161">
        <v>29</v>
      </c>
      <c r="B38" s="150"/>
      <c r="C38" s="168"/>
      <c r="D38" s="169"/>
      <c r="E38" s="169"/>
      <c r="F38" s="169"/>
      <c r="G38" s="167" t="str">
        <f t="shared" si="0"/>
        <v/>
      </c>
      <c r="H38" s="103"/>
    </row>
    <row r="39" spans="1:10" ht="15.75">
      <c r="A39" s="161" t="s">
        <v>273</v>
      </c>
      <c r="B39" s="150"/>
      <c r="C39" s="168"/>
      <c r="D39" s="169"/>
      <c r="E39" s="169"/>
      <c r="F39" s="169"/>
      <c r="G39" s="167" t="str">
        <f>IF(ISBLANK(B39),"",#REF!+C39-D39)</f>
        <v/>
      </c>
      <c r="H39" s="103"/>
    </row>
    <row r="40" spans="1:10">
      <c r="A40" s="170" t="s">
        <v>310</v>
      </c>
      <c r="B40" s="171"/>
      <c r="C40" s="172"/>
      <c r="D40" s="173"/>
      <c r="E40" s="173"/>
      <c r="F40" s="174"/>
      <c r="G40" s="175" t="str">
        <f>G39</f>
        <v/>
      </c>
      <c r="H40" s="103"/>
    </row>
    <row r="44" spans="1:10">
      <c r="B44" s="178" t="s">
        <v>107</v>
      </c>
      <c r="F44" s="179"/>
    </row>
    <row r="45" spans="1:10">
      <c r="F45" s="177"/>
      <c r="G45" s="177"/>
      <c r="H45" s="177"/>
      <c r="I45" s="177"/>
      <c r="J45" s="177"/>
    </row>
    <row r="46" spans="1:10">
      <c r="C46" s="264" t="s">
        <v>517</v>
      </c>
      <c r="F46" s="180"/>
      <c r="G46" s="181"/>
      <c r="H46" s="177"/>
      <c r="I46" s="177"/>
      <c r="J46" s="177"/>
    </row>
    <row r="47" spans="1:10">
      <c r="A47" s="177"/>
      <c r="C47" s="182" t="s">
        <v>263</v>
      </c>
      <c r="F47" s="183" t="s">
        <v>268</v>
      </c>
      <c r="G47" s="181"/>
      <c r="H47" s="177"/>
      <c r="I47" s="177"/>
      <c r="J47" s="177"/>
    </row>
    <row r="48" spans="1:10">
      <c r="A48" s="177"/>
      <c r="C48" s="184" t="s">
        <v>139</v>
      </c>
      <c r="F48" s="176" t="s">
        <v>264</v>
      </c>
      <c r="G48" s="177"/>
      <c r="H48" s="177"/>
      <c r="I48" s="177"/>
      <c r="J48" s="177"/>
    </row>
    <row r="49" spans="2:2" s="177" customFormat="1">
      <c r="B49" s="176"/>
    </row>
    <row r="50" spans="2:2" s="177" customFormat="1" ht="12.75"/>
    <row r="51" spans="2:2" s="177" customFormat="1" ht="12.75"/>
    <row r="52" spans="2:2" s="177" customFormat="1" ht="12.75"/>
    <row r="53" spans="2:2" s="177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B48" sqref="B48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299</v>
      </c>
      <c r="B1" s="136"/>
      <c r="C1" s="136"/>
      <c r="D1" s="136"/>
      <c r="E1" s="136"/>
      <c r="F1" s="76"/>
      <c r="G1" s="76"/>
      <c r="H1" s="76"/>
      <c r="I1" s="455" t="s">
        <v>109</v>
      </c>
      <c r="J1" s="455"/>
      <c r="K1" s="142"/>
    </row>
    <row r="2" spans="1:12" s="23" customFormat="1" ht="15">
      <c r="A2" s="103" t="s">
        <v>140</v>
      </c>
      <c r="B2" s="136"/>
      <c r="C2" s="136"/>
      <c r="D2" s="136"/>
      <c r="E2" s="136"/>
      <c r="F2" s="137"/>
      <c r="G2" s="138"/>
      <c r="H2" s="138"/>
      <c r="I2" s="441" t="s">
        <v>513</v>
      </c>
      <c r="J2" s="441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>
      <c r="A5" s="117" t="str">
        <f>'ფორმა N1'!A5</f>
        <v>მპგ"პოლიტიკური მოძრაობა-გამარჯვებული საქართველო"  ს/კ 415030228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457" t="s">
        <v>220</v>
      </c>
      <c r="C7" s="457"/>
      <c r="D7" s="457" t="s">
        <v>287</v>
      </c>
      <c r="E7" s="457"/>
      <c r="F7" s="457" t="s">
        <v>288</v>
      </c>
      <c r="G7" s="457"/>
      <c r="H7" s="149" t="s">
        <v>274</v>
      </c>
      <c r="I7" s="457" t="s">
        <v>223</v>
      </c>
      <c r="J7" s="457"/>
      <c r="K7" s="143"/>
    </row>
    <row r="8" spans="1:12" ht="15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 ht="15">
      <c r="A9" s="60" t="s">
        <v>116</v>
      </c>
      <c r="B9" s="80">
        <f>SUM(B10,B14,B17)</f>
        <v>0</v>
      </c>
      <c r="C9" s="80">
        <f>SUM(C10,C14,C17)</f>
        <v>0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 t="shared" si="0"/>
        <v>0</v>
      </c>
      <c r="K9" s="143"/>
    </row>
    <row r="10" spans="1:12" ht="15">
      <c r="A10" s="61" t="s">
        <v>117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1" t="s">
        <v>121</v>
      </c>
      <c r="B14" s="131">
        <f>SUM(B15:B16)</f>
        <v>0</v>
      </c>
      <c r="C14" s="131">
        <f>SUM(C15:C16)</f>
        <v>0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0</v>
      </c>
      <c r="K14" s="143"/>
    </row>
    <row r="15" spans="1:12" ht="15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3"/>
    </row>
    <row r="17" spans="1:11" ht="15">
      <c r="A17" s="61" t="s">
        <v>124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 ht="15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1" t="s">
        <v>126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>
      <c r="A24" s="60" t="s">
        <v>131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>
      <c r="A25" s="61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1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1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1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1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>
      <c r="A30" s="61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1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60" t="s">
        <v>132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>
      <c r="A33" s="61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1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1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60" t="s">
        <v>133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1" t="s">
        <v>136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1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9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264" t="s">
        <v>517</v>
      </c>
      <c r="C48" s="68"/>
      <c r="F48" s="68"/>
      <c r="G48" s="71"/>
      <c r="H48" s="68"/>
      <c r="I48"/>
      <c r="J48"/>
    </row>
    <row r="49" spans="1:10" s="2" customFormat="1" ht="15">
      <c r="B49" s="67" t="s">
        <v>263</v>
      </c>
      <c r="F49" s="12" t="s">
        <v>268</v>
      </c>
      <c r="G49" s="70"/>
      <c r="I49"/>
      <c r="J49"/>
    </row>
    <row r="50" spans="1:10" s="2" customFormat="1" ht="15">
      <c r="B50" s="64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J35"/>
  <sheetViews>
    <sheetView view="pageBreakPreview" zoomScale="80" zoomScaleNormal="80" zoomScaleSheetLayoutView="80" workbookViewId="0">
      <selection activeCell="A9" sqref="A9:XFD9"/>
    </sheetView>
  </sheetViews>
  <sheetFormatPr defaultRowHeight="12.75"/>
  <cols>
    <col min="1" max="1" width="6" style="192" customWidth="1"/>
    <col min="2" max="2" width="21.140625" style="192" customWidth="1"/>
    <col min="3" max="3" width="25.140625" style="192" bestFit="1" customWidth="1"/>
    <col min="4" max="4" width="18.42578125" style="192" customWidth="1"/>
    <col min="5" max="5" width="19.5703125" style="192" customWidth="1"/>
    <col min="6" max="6" width="22" style="192" customWidth="1"/>
    <col min="7" max="7" width="25.28515625" style="192" customWidth="1"/>
    <col min="8" max="8" width="18.28515625" style="192" customWidth="1"/>
    <col min="9" max="9" width="17.140625" style="192" customWidth="1"/>
    <col min="10" max="16384" width="9.140625" style="192"/>
  </cols>
  <sheetData>
    <row r="1" spans="1:10" ht="15">
      <c r="A1" s="185" t="s">
        <v>494</v>
      </c>
      <c r="B1" s="185"/>
      <c r="C1" s="186"/>
      <c r="D1" s="186"/>
      <c r="E1" s="186"/>
      <c r="F1" s="186"/>
      <c r="G1" s="186"/>
      <c r="H1" s="186"/>
      <c r="I1" s="364" t="s">
        <v>109</v>
      </c>
    </row>
    <row r="2" spans="1:10" ht="15">
      <c r="A2" s="146" t="s">
        <v>140</v>
      </c>
      <c r="B2" s="146"/>
      <c r="C2" s="186"/>
      <c r="D2" s="186"/>
      <c r="E2" s="186"/>
      <c r="F2" s="186"/>
      <c r="G2" s="186"/>
      <c r="H2" s="186"/>
      <c r="I2" s="441" t="s">
        <v>513</v>
      </c>
      <c r="J2" s="441"/>
    </row>
    <row r="3" spans="1:10" ht="15">
      <c r="A3" s="186"/>
      <c r="B3" s="186"/>
      <c r="C3" s="186"/>
      <c r="D3" s="186"/>
      <c r="E3" s="186"/>
      <c r="F3" s="186"/>
      <c r="G3" s="186"/>
      <c r="H3" s="186"/>
      <c r="I3" s="139"/>
    </row>
    <row r="4" spans="1:10" ht="15">
      <c r="A4" s="112" t="s">
        <v>269</v>
      </c>
      <c r="B4" s="112"/>
      <c r="C4" s="112"/>
      <c r="D4" s="112"/>
      <c r="E4" s="374"/>
      <c r="F4" s="187"/>
      <c r="G4" s="186"/>
      <c r="H4" s="186"/>
      <c r="I4" s="187"/>
    </row>
    <row r="5" spans="1:10" s="379" customFormat="1" ht="15">
      <c r="A5" s="375" t="str">
        <f>'ფორმა N1'!A5</f>
        <v>მპგ"პოლიტიკური მოძრაობა-გამარჯვებული საქართველო"  ს/კ 415030228</v>
      </c>
      <c r="B5" s="375"/>
      <c r="C5" s="376"/>
      <c r="D5" s="376"/>
      <c r="E5" s="376"/>
      <c r="F5" s="377"/>
      <c r="G5" s="378"/>
      <c r="H5" s="378"/>
      <c r="I5" s="377"/>
    </row>
    <row r="6" spans="1:10">
      <c r="A6" s="140"/>
      <c r="B6" s="140"/>
      <c r="C6" s="380"/>
      <c r="D6" s="380"/>
      <c r="E6" s="380"/>
      <c r="F6" s="186"/>
      <c r="G6" s="186"/>
      <c r="H6" s="186"/>
      <c r="I6" s="186"/>
    </row>
    <row r="7" spans="1:10" ht="60">
      <c r="A7" s="381" t="s">
        <v>64</v>
      </c>
      <c r="B7" s="381" t="s">
        <v>485</v>
      </c>
      <c r="C7" s="382" t="s">
        <v>486</v>
      </c>
      <c r="D7" s="382" t="s">
        <v>487</v>
      </c>
      <c r="E7" s="382" t="s">
        <v>488</v>
      </c>
      <c r="F7" s="382" t="s">
        <v>365</v>
      </c>
      <c r="G7" s="382" t="s">
        <v>489</v>
      </c>
      <c r="H7" s="382" t="s">
        <v>490</v>
      </c>
      <c r="I7" s="382" t="s">
        <v>491</v>
      </c>
    </row>
    <row r="8" spans="1:10" ht="15">
      <c r="A8" s="381">
        <v>1</v>
      </c>
      <c r="B8" s="381">
        <v>2</v>
      </c>
      <c r="C8" s="381">
        <v>3</v>
      </c>
      <c r="D8" s="382">
        <v>4</v>
      </c>
      <c r="E8" s="381">
        <v>5</v>
      </c>
      <c r="F8" s="382">
        <v>6</v>
      </c>
      <c r="G8" s="381">
        <v>7</v>
      </c>
      <c r="H8" s="382">
        <v>8</v>
      </c>
      <c r="I8" s="382">
        <v>9</v>
      </c>
    </row>
    <row r="9" spans="1:10" ht="30">
      <c r="A9" s="383">
        <v>1</v>
      </c>
      <c r="B9" s="383" t="s">
        <v>561</v>
      </c>
      <c r="C9" s="384" t="s">
        <v>562</v>
      </c>
      <c r="D9" s="384" t="s">
        <v>563</v>
      </c>
      <c r="E9" s="384" t="s">
        <v>564</v>
      </c>
      <c r="F9" s="384">
        <v>45</v>
      </c>
      <c r="G9" s="384">
        <v>350</v>
      </c>
      <c r="H9" s="384">
        <v>212153603</v>
      </c>
      <c r="I9" s="384" t="s">
        <v>565</v>
      </c>
    </row>
    <row r="10" spans="1:10" ht="15">
      <c r="A10" s="383">
        <v>2</v>
      </c>
      <c r="B10" s="383"/>
      <c r="C10" s="384"/>
      <c r="D10" s="384"/>
      <c r="E10" s="384"/>
      <c r="F10" s="384"/>
      <c r="G10" s="384"/>
      <c r="H10" s="384"/>
      <c r="I10" s="384"/>
    </row>
    <row r="11" spans="1:10" ht="15">
      <c r="A11" s="383">
        <v>3</v>
      </c>
      <c r="B11" s="383"/>
      <c r="C11" s="384"/>
      <c r="D11" s="384"/>
      <c r="E11" s="384"/>
      <c r="F11" s="384"/>
      <c r="G11" s="384"/>
      <c r="H11" s="384"/>
      <c r="I11" s="384"/>
    </row>
    <row r="12" spans="1:10" ht="15">
      <c r="A12" s="383">
        <v>4</v>
      </c>
      <c r="B12" s="383"/>
      <c r="C12" s="384"/>
      <c r="D12" s="384"/>
      <c r="E12" s="384"/>
      <c r="F12" s="384"/>
      <c r="G12" s="384"/>
      <c r="H12" s="384"/>
      <c r="I12" s="384"/>
    </row>
    <row r="13" spans="1:10" ht="15">
      <c r="A13" s="383">
        <v>5</v>
      </c>
      <c r="B13" s="383"/>
      <c r="C13" s="384"/>
      <c r="D13" s="384"/>
      <c r="E13" s="384"/>
      <c r="F13" s="384"/>
      <c r="G13" s="384"/>
      <c r="H13" s="384"/>
      <c r="I13" s="384"/>
    </row>
    <row r="14" spans="1:10" ht="15">
      <c r="A14" s="383">
        <v>6</v>
      </c>
      <c r="B14" s="383"/>
      <c r="C14" s="384"/>
      <c r="D14" s="384"/>
      <c r="E14" s="384"/>
      <c r="F14" s="384"/>
      <c r="G14" s="384"/>
      <c r="H14" s="384"/>
      <c r="I14" s="384"/>
    </row>
    <row r="15" spans="1:10" ht="15">
      <c r="A15" s="383">
        <v>7</v>
      </c>
      <c r="B15" s="383"/>
      <c r="C15" s="384"/>
      <c r="D15" s="384"/>
      <c r="E15" s="384"/>
      <c r="F15" s="384"/>
      <c r="G15" s="384"/>
      <c r="H15" s="384"/>
      <c r="I15" s="384"/>
    </row>
    <row r="16" spans="1:10" ht="15">
      <c r="A16" s="383">
        <v>8</v>
      </c>
      <c r="B16" s="383"/>
      <c r="C16" s="384"/>
      <c r="D16" s="384"/>
      <c r="E16" s="384"/>
      <c r="F16" s="384"/>
      <c r="G16" s="384"/>
      <c r="H16" s="384"/>
      <c r="I16" s="384"/>
    </row>
    <row r="17" spans="1:9" ht="15">
      <c r="A17" s="383">
        <v>9</v>
      </c>
      <c r="B17" s="383"/>
      <c r="C17" s="384"/>
      <c r="D17" s="384"/>
      <c r="E17" s="384"/>
      <c r="F17" s="384"/>
      <c r="G17" s="384"/>
      <c r="H17" s="384"/>
      <c r="I17" s="384"/>
    </row>
    <row r="18" spans="1:9" ht="15">
      <c r="A18" s="383">
        <v>10</v>
      </c>
      <c r="B18" s="383"/>
      <c r="C18" s="384"/>
      <c r="D18" s="384"/>
      <c r="E18" s="384"/>
      <c r="F18" s="384"/>
      <c r="G18" s="384"/>
      <c r="H18" s="384"/>
      <c r="I18" s="384"/>
    </row>
    <row r="19" spans="1:9" ht="15">
      <c r="A19" s="383">
        <v>11</v>
      </c>
      <c r="B19" s="383"/>
      <c r="C19" s="384"/>
      <c r="D19" s="384"/>
      <c r="E19" s="384"/>
      <c r="F19" s="384"/>
      <c r="G19" s="384"/>
      <c r="H19" s="384"/>
      <c r="I19" s="384"/>
    </row>
    <row r="20" spans="1:9" ht="15">
      <c r="A20" s="383">
        <v>12</v>
      </c>
      <c r="B20" s="383"/>
      <c r="C20" s="384"/>
      <c r="D20" s="384"/>
      <c r="E20" s="384"/>
      <c r="F20" s="384"/>
      <c r="G20" s="384"/>
      <c r="H20" s="384"/>
      <c r="I20" s="384"/>
    </row>
    <row r="21" spans="1:9" ht="15">
      <c r="A21" s="383">
        <v>13</v>
      </c>
      <c r="B21" s="383"/>
      <c r="C21" s="384"/>
      <c r="D21" s="384"/>
      <c r="E21" s="384"/>
      <c r="F21" s="384"/>
      <c r="G21" s="384"/>
      <c r="H21" s="384"/>
      <c r="I21" s="384"/>
    </row>
    <row r="22" spans="1:9" ht="15">
      <c r="A22" s="383">
        <v>14</v>
      </c>
      <c r="B22" s="383"/>
      <c r="C22" s="384"/>
      <c r="D22" s="384"/>
      <c r="E22" s="384"/>
      <c r="F22" s="384"/>
      <c r="G22" s="384"/>
      <c r="H22" s="384"/>
      <c r="I22" s="384"/>
    </row>
    <row r="23" spans="1:9" ht="15">
      <c r="A23" s="383">
        <v>15</v>
      </c>
      <c r="B23" s="383"/>
      <c r="C23" s="384"/>
      <c r="D23" s="384"/>
      <c r="E23" s="384"/>
      <c r="F23" s="384"/>
      <c r="G23" s="384"/>
      <c r="H23" s="384"/>
      <c r="I23" s="384"/>
    </row>
    <row r="24" spans="1:9" ht="15">
      <c r="A24" s="383">
        <v>16</v>
      </c>
      <c r="B24" s="383"/>
      <c r="C24" s="384"/>
      <c r="D24" s="384"/>
      <c r="E24" s="384"/>
      <c r="F24" s="384"/>
      <c r="G24" s="384"/>
      <c r="H24" s="384"/>
      <c r="I24" s="384"/>
    </row>
    <row r="25" spans="1:9" ht="15">
      <c r="A25" s="383">
        <v>17</v>
      </c>
      <c r="B25" s="383"/>
      <c r="C25" s="384"/>
      <c r="D25" s="384"/>
      <c r="E25" s="384"/>
      <c r="F25" s="384"/>
      <c r="G25" s="384"/>
      <c r="H25" s="384"/>
      <c r="I25" s="384"/>
    </row>
    <row r="26" spans="1:9" ht="15">
      <c r="A26" s="383">
        <v>18</v>
      </c>
      <c r="B26" s="383"/>
      <c r="C26" s="384"/>
      <c r="D26" s="384"/>
      <c r="E26" s="384"/>
      <c r="F26" s="384"/>
      <c r="G26" s="384"/>
      <c r="H26" s="384"/>
      <c r="I26" s="384"/>
    </row>
    <row r="27" spans="1:9" ht="15">
      <c r="A27" s="383" t="s">
        <v>273</v>
      </c>
      <c r="B27" s="383"/>
      <c r="C27" s="384"/>
      <c r="D27" s="384"/>
      <c r="E27" s="384"/>
      <c r="F27" s="384"/>
      <c r="G27" s="384"/>
      <c r="H27" s="384"/>
      <c r="I27" s="384"/>
    </row>
    <row r="28" spans="1:9">
      <c r="A28" s="188"/>
      <c r="B28" s="188"/>
      <c r="C28" s="188"/>
      <c r="D28" s="188"/>
      <c r="E28" s="188"/>
      <c r="F28" s="188"/>
      <c r="G28" s="188"/>
      <c r="H28" s="188"/>
      <c r="I28" s="188"/>
    </row>
    <row r="29" spans="1:9">
      <c r="A29" s="188"/>
      <c r="B29" s="188"/>
      <c r="C29" s="188"/>
      <c r="D29" s="188"/>
      <c r="E29" s="188"/>
      <c r="F29" s="188"/>
      <c r="G29" s="188"/>
      <c r="H29" s="188"/>
      <c r="I29" s="188"/>
    </row>
    <row r="30" spans="1:9">
      <c r="A30" s="385"/>
      <c r="B30" s="385"/>
      <c r="C30" s="188"/>
      <c r="D30" s="188"/>
      <c r="E30" s="188"/>
      <c r="F30" s="188"/>
      <c r="G30" s="188"/>
      <c r="H30" s="188"/>
      <c r="I30" s="188"/>
    </row>
    <row r="31" spans="1:9" ht="15">
      <c r="A31" s="21"/>
      <c r="B31" s="21"/>
      <c r="C31" s="386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58" t="s">
        <v>518</v>
      </c>
      <c r="E32" s="458"/>
      <c r="G32" s="191" t="s">
        <v>516</v>
      </c>
      <c r="H32" s="387"/>
    </row>
    <row r="33" spans="3:8" ht="15">
      <c r="C33" s="21"/>
      <c r="D33" s="459" t="s">
        <v>263</v>
      </c>
      <c r="E33" s="459"/>
      <c r="G33" s="460" t="s">
        <v>492</v>
      </c>
      <c r="H33" s="460"/>
    </row>
    <row r="34" spans="3:8" ht="15">
      <c r="C34" s="21"/>
      <c r="D34" s="21"/>
      <c r="E34" s="21"/>
      <c r="G34" s="461"/>
      <c r="H34" s="461"/>
    </row>
    <row r="35" spans="3:8" ht="15">
      <c r="C35" s="21"/>
      <c r="D35" s="462" t="s">
        <v>139</v>
      </c>
      <c r="E35" s="462"/>
      <c r="G35" s="461"/>
      <c r="H35" s="461"/>
    </row>
  </sheetData>
  <mergeCells count="5">
    <mergeCell ref="D32:E32"/>
    <mergeCell ref="D33:E33"/>
    <mergeCell ref="G33:H35"/>
    <mergeCell ref="D35:E35"/>
    <mergeCell ref="I2:J2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topLeftCell="A7" zoomScale="80" zoomScaleNormal="100" zoomScaleSheetLayoutView="80" workbookViewId="0">
      <selection activeCell="H32" sqref="H32"/>
    </sheetView>
  </sheetViews>
  <sheetFormatPr defaultRowHeight="12.75"/>
  <cols>
    <col min="1" max="1" width="6.85546875" style="379" customWidth="1"/>
    <col min="2" max="2" width="14.85546875" style="379" customWidth="1"/>
    <col min="3" max="3" width="21.140625" style="379" customWidth="1"/>
    <col min="4" max="5" width="12.7109375" style="379" customWidth="1"/>
    <col min="6" max="6" width="13.42578125" style="379" bestFit="1" customWidth="1"/>
    <col min="7" max="7" width="15.28515625" style="379" customWidth="1"/>
    <col min="8" max="8" width="23.85546875" style="379" customWidth="1"/>
    <col min="9" max="9" width="12.140625" style="379" bestFit="1" customWidth="1"/>
    <col min="10" max="10" width="19" style="379" customWidth="1"/>
    <col min="11" max="11" width="17.7109375" style="379" customWidth="1"/>
    <col min="12" max="16384" width="9.140625" style="379"/>
  </cols>
  <sheetData>
    <row r="1" spans="1:12" s="192" customFormat="1" ht="15">
      <c r="A1" s="185" t="s">
        <v>300</v>
      </c>
      <c r="B1" s="185"/>
      <c r="C1" s="185"/>
      <c r="D1" s="186"/>
      <c r="E1" s="186"/>
      <c r="F1" s="186"/>
      <c r="G1" s="186"/>
      <c r="H1" s="186"/>
      <c r="I1" s="186"/>
      <c r="J1" s="186"/>
      <c r="K1" s="364" t="s">
        <v>109</v>
      </c>
    </row>
    <row r="2" spans="1:12" s="192" customFormat="1" ht="15">
      <c r="A2" s="146" t="s">
        <v>140</v>
      </c>
      <c r="B2" s="146"/>
      <c r="C2" s="146"/>
      <c r="D2" s="186"/>
      <c r="E2" s="186"/>
      <c r="F2" s="186"/>
      <c r="G2" s="186"/>
      <c r="H2" s="186"/>
      <c r="I2" s="186"/>
      <c r="J2" s="186"/>
      <c r="K2" s="441" t="s">
        <v>513</v>
      </c>
      <c r="L2" s="441"/>
    </row>
    <row r="3" spans="1:12" s="192" customFormat="1" ht="1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39"/>
      <c r="L3" s="379"/>
    </row>
    <row r="4" spans="1:12" s="192" customFormat="1" ht="15">
      <c r="A4" s="112" t="s">
        <v>269</v>
      </c>
      <c r="B4" s="112"/>
      <c r="C4" s="112"/>
      <c r="D4" s="112"/>
      <c r="E4" s="112"/>
      <c r="F4" s="374"/>
      <c r="G4" s="187"/>
      <c r="H4" s="186"/>
      <c r="I4" s="186"/>
      <c r="J4" s="186"/>
      <c r="K4" s="186"/>
    </row>
    <row r="5" spans="1:12" ht="15">
      <c r="A5" s="375" t="str">
        <f>'ფორმა N1'!A5</f>
        <v>მპგ"პოლიტიკური მოძრაობა-გამარჯვებული საქართველო"  ს/კ 415030228</v>
      </c>
      <c r="B5" s="375"/>
      <c r="C5" s="375"/>
      <c r="D5" s="376"/>
      <c r="E5" s="376"/>
      <c r="F5" s="376"/>
      <c r="G5" s="377"/>
      <c r="H5" s="378"/>
      <c r="I5" s="378"/>
      <c r="J5" s="378"/>
      <c r="K5" s="377"/>
    </row>
    <row r="6" spans="1:12" s="192" customFormat="1">
      <c r="A6" s="140"/>
      <c r="B6" s="140"/>
      <c r="C6" s="140"/>
      <c r="D6" s="380"/>
      <c r="E6" s="380"/>
      <c r="F6" s="380"/>
      <c r="G6" s="186"/>
      <c r="H6" s="186"/>
      <c r="I6" s="186"/>
      <c r="J6" s="186"/>
      <c r="K6" s="186"/>
    </row>
    <row r="7" spans="1:12" s="192" customFormat="1" ht="60">
      <c r="A7" s="381" t="s">
        <v>64</v>
      </c>
      <c r="B7" s="381" t="s">
        <v>485</v>
      </c>
      <c r="C7" s="381" t="s">
        <v>243</v>
      </c>
      <c r="D7" s="382" t="s">
        <v>240</v>
      </c>
      <c r="E7" s="382" t="s">
        <v>241</v>
      </c>
      <c r="F7" s="382" t="s">
        <v>340</v>
      </c>
      <c r="G7" s="382" t="s">
        <v>242</v>
      </c>
      <c r="H7" s="382" t="s">
        <v>493</v>
      </c>
      <c r="I7" s="382" t="s">
        <v>239</v>
      </c>
      <c r="J7" s="382" t="s">
        <v>490</v>
      </c>
      <c r="K7" s="382" t="s">
        <v>491</v>
      </c>
    </row>
    <row r="8" spans="1:12" s="192" customFormat="1" ht="15">
      <c r="A8" s="381">
        <v>1</v>
      </c>
      <c r="B8" s="381">
        <v>2</v>
      </c>
      <c r="C8" s="381">
        <v>3</v>
      </c>
      <c r="D8" s="382">
        <v>4</v>
      </c>
      <c r="E8" s="381">
        <v>5</v>
      </c>
      <c r="F8" s="382">
        <v>6</v>
      </c>
      <c r="G8" s="381">
        <v>7</v>
      </c>
      <c r="H8" s="382">
        <v>8</v>
      </c>
      <c r="I8" s="381">
        <v>9</v>
      </c>
      <c r="J8" s="381">
        <v>10</v>
      </c>
      <c r="K8" s="382">
        <v>11</v>
      </c>
    </row>
    <row r="9" spans="1:12" s="192" customFormat="1" ht="15">
      <c r="A9" s="383">
        <v>1</v>
      </c>
      <c r="B9" s="383"/>
      <c r="C9" s="383"/>
      <c r="D9" s="384"/>
      <c r="E9" s="384"/>
      <c r="F9" s="384"/>
      <c r="G9" s="384"/>
      <c r="H9" s="384"/>
      <c r="I9" s="384"/>
      <c r="J9" s="384"/>
      <c r="K9" s="384"/>
    </row>
    <row r="10" spans="1:12" s="192" customFormat="1" ht="15">
      <c r="A10" s="383">
        <v>2</v>
      </c>
      <c r="B10" s="383"/>
      <c r="C10" s="383"/>
      <c r="D10" s="384"/>
      <c r="E10" s="384"/>
      <c r="F10" s="384"/>
      <c r="G10" s="384"/>
      <c r="H10" s="384"/>
      <c r="I10" s="384"/>
      <c r="J10" s="384"/>
      <c r="K10" s="384"/>
    </row>
    <row r="11" spans="1:12" s="192" customFormat="1" ht="15">
      <c r="A11" s="383">
        <v>3</v>
      </c>
      <c r="B11" s="383"/>
      <c r="C11" s="383"/>
      <c r="D11" s="384"/>
      <c r="E11" s="384"/>
      <c r="F11" s="384"/>
      <c r="G11" s="384"/>
      <c r="H11" s="384"/>
      <c r="I11" s="384"/>
      <c r="J11" s="384"/>
      <c r="K11" s="384"/>
    </row>
    <row r="12" spans="1:12" s="192" customFormat="1" ht="15">
      <c r="A12" s="383">
        <v>4</v>
      </c>
      <c r="B12" s="383"/>
      <c r="C12" s="383"/>
      <c r="D12" s="384"/>
      <c r="E12" s="384"/>
      <c r="F12" s="384"/>
      <c r="G12" s="384"/>
      <c r="H12" s="384"/>
      <c r="I12" s="384"/>
      <c r="J12" s="384"/>
      <c r="K12" s="384"/>
    </row>
    <row r="13" spans="1:12" s="192" customFormat="1" ht="15">
      <c r="A13" s="383">
        <v>5</v>
      </c>
      <c r="B13" s="383"/>
      <c r="C13" s="383"/>
      <c r="D13" s="384"/>
      <c r="E13" s="384"/>
      <c r="F13" s="384"/>
      <c r="G13" s="384"/>
      <c r="H13" s="384"/>
      <c r="I13" s="384"/>
      <c r="J13" s="384"/>
      <c r="K13" s="384"/>
    </row>
    <row r="14" spans="1:12" s="192" customFormat="1" ht="15">
      <c r="A14" s="383">
        <v>6</v>
      </c>
      <c r="B14" s="383"/>
      <c r="C14" s="383"/>
      <c r="D14" s="384"/>
      <c r="E14" s="384"/>
      <c r="F14" s="384"/>
      <c r="G14" s="384"/>
      <c r="H14" s="384"/>
      <c r="I14" s="384"/>
      <c r="J14" s="384"/>
      <c r="K14" s="384"/>
    </row>
    <row r="15" spans="1:12" s="192" customFormat="1" ht="15">
      <c r="A15" s="383">
        <v>7</v>
      </c>
      <c r="B15" s="383"/>
      <c r="C15" s="383"/>
      <c r="D15" s="384"/>
      <c r="E15" s="384"/>
      <c r="F15" s="384"/>
      <c r="G15" s="384"/>
      <c r="H15" s="384"/>
      <c r="I15" s="384"/>
      <c r="J15" s="384"/>
      <c r="K15" s="384"/>
    </row>
    <row r="16" spans="1:12" s="192" customFormat="1" ht="15">
      <c r="A16" s="383">
        <v>8</v>
      </c>
      <c r="B16" s="383"/>
      <c r="C16" s="383"/>
      <c r="D16" s="384"/>
      <c r="E16" s="384"/>
      <c r="F16" s="384"/>
      <c r="G16" s="384"/>
      <c r="H16" s="384"/>
      <c r="I16" s="384"/>
      <c r="J16" s="384"/>
      <c r="K16" s="384"/>
    </row>
    <row r="17" spans="1:11" s="192" customFormat="1" ht="15">
      <c r="A17" s="383">
        <v>9</v>
      </c>
      <c r="B17" s="383"/>
      <c r="C17" s="383"/>
      <c r="D17" s="384"/>
      <c r="E17" s="384"/>
      <c r="F17" s="384"/>
      <c r="G17" s="384"/>
      <c r="H17" s="384"/>
      <c r="I17" s="384"/>
      <c r="J17" s="384"/>
      <c r="K17" s="384"/>
    </row>
    <row r="18" spans="1:11" s="192" customFormat="1" ht="15">
      <c r="A18" s="383">
        <v>10</v>
      </c>
      <c r="B18" s="383"/>
      <c r="C18" s="383"/>
      <c r="D18" s="384"/>
      <c r="E18" s="384"/>
      <c r="F18" s="384"/>
      <c r="G18" s="384"/>
      <c r="H18" s="384"/>
      <c r="I18" s="384"/>
      <c r="J18" s="384"/>
      <c r="K18" s="384"/>
    </row>
    <row r="19" spans="1:11" s="192" customFormat="1" ht="15">
      <c r="A19" s="383">
        <v>11</v>
      </c>
      <c r="B19" s="383"/>
      <c r="C19" s="383"/>
      <c r="D19" s="384"/>
      <c r="E19" s="384"/>
      <c r="F19" s="384"/>
      <c r="G19" s="384"/>
      <c r="H19" s="384"/>
      <c r="I19" s="384"/>
      <c r="J19" s="384"/>
      <c r="K19" s="384"/>
    </row>
    <row r="20" spans="1:11" s="192" customFormat="1" ht="15">
      <c r="A20" s="383">
        <v>12</v>
      </c>
      <c r="B20" s="383"/>
      <c r="C20" s="383"/>
      <c r="D20" s="384"/>
      <c r="E20" s="384"/>
      <c r="F20" s="384"/>
      <c r="G20" s="384"/>
      <c r="H20" s="384"/>
      <c r="I20" s="384"/>
      <c r="J20" s="384"/>
      <c r="K20" s="384"/>
    </row>
    <row r="21" spans="1:11" s="192" customFormat="1" ht="15">
      <c r="A21" s="383">
        <v>13</v>
      </c>
      <c r="B21" s="383"/>
      <c r="C21" s="383"/>
      <c r="D21" s="384"/>
      <c r="E21" s="384"/>
      <c r="F21" s="384"/>
      <c r="G21" s="384"/>
      <c r="H21" s="384"/>
      <c r="I21" s="384"/>
      <c r="J21" s="384"/>
      <c r="K21" s="384"/>
    </row>
    <row r="22" spans="1:11" s="192" customFormat="1" ht="15">
      <c r="A22" s="383">
        <v>14</v>
      </c>
      <c r="B22" s="383"/>
      <c r="C22" s="383"/>
      <c r="D22" s="384"/>
      <c r="E22" s="384"/>
      <c r="F22" s="384"/>
      <c r="G22" s="384"/>
      <c r="H22" s="384"/>
      <c r="I22" s="384"/>
      <c r="J22" s="384"/>
      <c r="K22" s="384"/>
    </row>
    <row r="23" spans="1:11" s="192" customFormat="1" ht="15">
      <c r="A23" s="383">
        <v>15</v>
      </c>
      <c r="B23" s="383"/>
      <c r="C23" s="383"/>
      <c r="D23" s="384"/>
      <c r="E23" s="384"/>
      <c r="F23" s="384"/>
      <c r="G23" s="384"/>
      <c r="H23" s="384"/>
      <c r="I23" s="384"/>
      <c r="J23" s="384"/>
      <c r="K23" s="384"/>
    </row>
    <row r="24" spans="1:11" s="192" customFormat="1" ht="15">
      <c r="A24" s="383">
        <v>16</v>
      </c>
      <c r="B24" s="383"/>
      <c r="C24" s="383"/>
      <c r="D24" s="384"/>
      <c r="E24" s="384"/>
      <c r="F24" s="384"/>
      <c r="G24" s="384"/>
      <c r="H24" s="384"/>
      <c r="I24" s="384"/>
      <c r="J24" s="384"/>
      <c r="K24" s="384"/>
    </row>
    <row r="25" spans="1:11" s="192" customFormat="1" ht="15">
      <c r="A25" s="383">
        <v>17</v>
      </c>
      <c r="B25" s="383"/>
      <c r="C25" s="383"/>
      <c r="D25" s="384"/>
      <c r="E25" s="384"/>
      <c r="F25" s="384"/>
      <c r="G25" s="384"/>
      <c r="H25" s="384"/>
      <c r="I25" s="384"/>
      <c r="J25" s="384"/>
      <c r="K25" s="384"/>
    </row>
    <row r="26" spans="1:11" s="192" customFormat="1" ht="15">
      <c r="A26" s="383">
        <v>18</v>
      </c>
      <c r="B26" s="383"/>
      <c r="C26" s="383"/>
      <c r="D26" s="384"/>
      <c r="E26" s="384"/>
      <c r="F26" s="384"/>
      <c r="G26" s="384"/>
      <c r="H26" s="384"/>
      <c r="I26" s="384"/>
      <c r="J26" s="384"/>
      <c r="K26" s="384"/>
    </row>
    <row r="27" spans="1:11" s="192" customFormat="1" ht="15">
      <c r="A27" s="383" t="s">
        <v>273</v>
      </c>
      <c r="B27" s="383"/>
      <c r="C27" s="383"/>
      <c r="D27" s="384"/>
      <c r="E27" s="384"/>
      <c r="F27" s="384"/>
      <c r="G27" s="384"/>
      <c r="H27" s="384"/>
      <c r="I27" s="384"/>
      <c r="J27" s="384"/>
      <c r="K27" s="384"/>
    </row>
    <row r="28" spans="1:11">
      <c r="A28" s="388"/>
      <c r="B28" s="388"/>
      <c r="C28" s="388"/>
      <c r="D28" s="388"/>
      <c r="E28" s="388"/>
      <c r="F28" s="388"/>
      <c r="G28" s="388"/>
      <c r="H28" s="388"/>
      <c r="I28" s="388"/>
      <c r="J28" s="388"/>
      <c r="K28" s="388"/>
    </row>
    <row r="29" spans="1:11">
      <c r="A29" s="388"/>
      <c r="B29" s="388"/>
      <c r="C29" s="388"/>
      <c r="D29" s="388"/>
      <c r="E29" s="388"/>
      <c r="F29" s="388"/>
      <c r="G29" s="388"/>
      <c r="H29" s="388"/>
      <c r="I29" s="388"/>
      <c r="J29" s="388"/>
      <c r="K29" s="388"/>
    </row>
    <row r="30" spans="1:11">
      <c r="A30" s="389"/>
      <c r="B30" s="389"/>
      <c r="C30" s="389"/>
      <c r="D30" s="388"/>
      <c r="E30" s="388"/>
      <c r="F30" s="388"/>
      <c r="G30" s="388"/>
      <c r="H30" s="388"/>
      <c r="I30" s="388"/>
      <c r="J30" s="388"/>
      <c r="K30" s="388"/>
    </row>
    <row r="31" spans="1:11" ht="15">
      <c r="A31" s="390"/>
      <c r="B31" s="390"/>
      <c r="C31" s="390"/>
      <c r="D31" s="391" t="s">
        <v>107</v>
      </c>
      <c r="E31" s="390"/>
      <c r="F31" s="390"/>
      <c r="G31" s="392"/>
      <c r="H31" s="390"/>
      <c r="I31" s="390"/>
      <c r="J31" s="390"/>
      <c r="K31" s="390"/>
    </row>
    <row r="32" spans="1:11" ht="15">
      <c r="A32" s="390"/>
      <c r="B32" s="390"/>
      <c r="C32" s="390"/>
      <c r="D32" s="390"/>
      <c r="E32" s="393" t="s">
        <v>515</v>
      </c>
      <c r="F32" s="390"/>
      <c r="H32" s="393" t="s">
        <v>516</v>
      </c>
      <c r="I32" s="393"/>
      <c r="J32" s="394"/>
    </row>
    <row r="33" spans="4:9" ht="15">
      <c r="D33" s="390"/>
      <c r="E33" s="395" t="s">
        <v>263</v>
      </c>
      <c r="F33" s="390"/>
      <c r="H33" s="396" t="s">
        <v>268</v>
      </c>
      <c r="I33" s="396"/>
    </row>
    <row r="34" spans="4:9" ht="15">
      <c r="D34" s="390"/>
      <c r="E34" s="397" t="s">
        <v>139</v>
      </c>
      <c r="F34" s="390"/>
      <c r="H34" s="390" t="s">
        <v>264</v>
      </c>
      <c r="I34" s="390"/>
    </row>
    <row r="35" spans="4:9" ht="15">
      <c r="D35" s="390"/>
      <c r="E35" s="397"/>
    </row>
  </sheetData>
  <mergeCells count="1">
    <mergeCell ref="K2:L2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topLeftCell="A4" zoomScale="80" zoomScaleNormal="100" zoomScaleSheetLayoutView="80" workbookViewId="0">
      <selection activeCell="F32" sqref="F32"/>
    </sheetView>
  </sheetViews>
  <sheetFormatPr defaultRowHeight="12.75"/>
  <cols>
    <col min="1" max="1" width="11.7109375" style="177" customWidth="1"/>
    <col min="2" max="2" width="21.5703125" style="177" customWidth="1"/>
    <col min="3" max="3" width="19.140625" style="177" customWidth="1"/>
    <col min="4" max="4" width="23.7109375" style="177" customWidth="1"/>
    <col min="5" max="6" width="16.5703125" style="177" bestFit="1" customWidth="1"/>
    <col min="7" max="7" width="17" style="177" customWidth="1"/>
    <col min="8" max="8" width="19" style="177" customWidth="1"/>
    <col min="9" max="9" width="24.42578125" style="177" customWidth="1"/>
    <col min="10" max="16384" width="9.140625" style="177"/>
  </cols>
  <sheetData>
    <row r="1" spans="1:13" customFormat="1" ht="15">
      <c r="A1" s="135" t="s">
        <v>427</v>
      </c>
      <c r="B1" s="136"/>
      <c r="C1" s="136"/>
      <c r="D1" s="136"/>
      <c r="E1" s="136"/>
      <c r="F1" s="136"/>
      <c r="G1" s="136"/>
      <c r="H1" s="142"/>
      <c r="I1" s="76" t="s">
        <v>109</v>
      </c>
    </row>
    <row r="2" spans="1:13" customFormat="1" ht="15">
      <c r="A2" s="103" t="s">
        <v>140</v>
      </c>
      <c r="B2" s="136"/>
      <c r="C2" s="136"/>
      <c r="D2" s="136"/>
      <c r="E2" s="136"/>
      <c r="F2" s="136"/>
      <c r="G2" s="136"/>
      <c r="H2" s="142"/>
      <c r="I2" s="441" t="s">
        <v>513</v>
      </c>
      <c r="J2" s="441"/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77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>
      <c r="A5" s="200" t="str">
        <f>'ფორმა N1'!A5</f>
        <v>მპგ"პოლიტიკური მოძრაობა-გამარჯვებული საქართველო"  ს/კ 415030228</v>
      </c>
      <c r="B5" s="78"/>
      <c r="C5" s="78"/>
      <c r="D5" s="202"/>
      <c r="E5" s="202"/>
      <c r="F5" s="202"/>
      <c r="G5" s="202"/>
      <c r="H5" s="202"/>
      <c r="I5" s="201"/>
    </row>
    <row r="6" spans="1:13" customFormat="1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>
      <c r="A7" s="145" t="s">
        <v>64</v>
      </c>
      <c r="B7" s="134" t="s">
        <v>366</v>
      </c>
      <c r="C7" s="134" t="s">
        <v>367</v>
      </c>
      <c r="D7" s="134" t="s">
        <v>372</v>
      </c>
      <c r="E7" s="134" t="s">
        <v>373</v>
      </c>
      <c r="F7" s="134" t="s">
        <v>368</v>
      </c>
      <c r="G7" s="134" t="s">
        <v>369</v>
      </c>
      <c r="H7" s="134" t="s">
        <v>380</v>
      </c>
      <c r="I7" s="134" t="s">
        <v>370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5">
        <v>1</v>
      </c>
      <c r="B9" s="26"/>
      <c r="C9" s="26"/>
      <c r="D9" s="26"/>
      <c r="E9" s="26"/>
      <c r="F9" s="198"/>
      <c r="G9" s="198"/>
      <c r="H9" s="198"/>
      <c r="I9" s="26"/>
    </row>
    <row r="10" spans="1:13" customFormat="1" ht="15">
      <c r="A10" s="65">
        <v>2</v>
      </c>
      <c r="B10" s="26"/>
      <c r="C10" s="26"/>
      <c r="D10" s="26"/>
      <c r="E10" s="26"/>
      <c r="F10" s="198"/>
      <c r="G10" s="198"/>
      <c r="H10" s="198"/>
      <c r="I10" s="26"/>
    </row>
    <row r="11" spans="1:13" customFormat="1" ht="15">
      <c r="A11" s="65">
        <v>3</v>
      </c>
      <c r="B11" s="26"/>
      <c r="C11" s="26"/>
      <c r="D11" s="26"/>
      <c r="E11" s="26"/>
      <c r="F11" s="198"/>
      <c r="G11" s="198"/>
      <c r="H11" s="198"/>
      <c r="I11" s="26"/>
    </row>
    <row r="12" spans="1:13" customFormat="1" ht="15">
      <c r="A12" s="65">
        <v>4</v>
      </c>
      <c r="B12" s="26"/>
      <c r="C12" s="26"/>
      <c r="D12" s="26"/>
      <c r="E12" s="26"/>
      <c r="F12" s="198"/>
      <c r="G12" s="198"/>
      <c r="H12" s="198"/>
      <c r="I12" s="26"/>
    </row>
    <row r="13" spans="1:13" customFormat="1" ht="15">
      <c r="A13" s="65">
        <v>5</v>
      </c>
      <c r="B13" s="26"/>
      <c r="C13" s="26"/>
      <c r="D13" s="26"/>
      <c r="E13" s="26"/>
      <c r="F13" s="198"/>
      <c r="G13" s="198"/>
      <c r="H13" s="198"/>
      <c r="I13" s="26"/>
    </row>
    <row r="14" spans="1:13" customFormat="1" ht="15">
      <c r="A14" s="65">
        <v>6</v>
      </c>
      <c r="B14" s="26"/>
      <c r="C14" s="26"/>
      <c r="D14" s="26"/>
      <c r="E14" s="26"/>
      <c r="F14" s="198"/>
      <c r="G14" s="198"/>
      <c r="H14" s="198"/>
      <c r="I14" s="26"/>
    </row>
    <row r="15" spans="1:13" customFormat="1" ht="15">
      <c r="A15" s="65">
        <v>7</v>
      </c>
      <c r="B15" s="26"/>
      <c r="C15" s="26"/>
      <c r="D15" s="26"/>
      <c r="E15" s="26"/>
      <c r="F15" s="198"/>
      <c r="G15" s="198"/>
      <c r="H15" s="198"/>
      <c r="I15" s="26"/>
    </row>
    <row r="16" spans="1:13" customFormat="1" ht="15">
      <c r="A16" s="65">
        <v>8</v>
      </c>
      <c r="B16" s="26"/>
      <c r="C16" s="26"/>
      <c r="D16" s="26"/>
      <c r="E16" s="26"/>
      <c r="F16" s="198"/>
      <c r="G16" s="198"/>
      <c r="H16" s="198"/>
      <c r="I16" s="26"/>
    </row>
    <row r="17" spans="1:9" customFormat="1" ht="15">
      <c r="A17" s="65">
        <v>9</v>
      </c>
      <c r="B17" s="26"/>
      <c r="C17" s="26"/>
      <c r="D17" s="26"/>
      <c r="E17" s="26"/>
      <c r="F17" s="198"/>
      <c r="G17" s="198"/>
      <c r="H17" s="198"/>
      <c r="I17" s="26"/>
    </row>
    <row r="18" spans="1:9" customFormat="1" ht="15">
      <c r="A18" s="65">
        <v>10</v>
      </c>
      <c r="B18" s="26"/>
      <c r="C18" s="26"/>
      <c r="D18" s="26"/>
      <c r="E18" s="26"/>
      <c r="F18" s="198"/>
      <c r="G18" s="198"/>
      <c r="H18" s="198"/>
      <c r="I18" s="26"/>
    </row>
    <row r="19" spans="1:9" customFormat="1" ht="15">
      <c r="A19" s="65">
        <v>11</v>
      </c>
      <c r="B19" s="26"/>
      <c r="C19" s="26"/>
      <c r="D19" s="26"/>
      <c r="E19" s="26"/>
      <c r="F19" s="198"/>
      <c r="G19" s="198"/>
      <c r="H19" s="198"/>
      <c r="I19" s="26"/>
    </row>
    <row r="20" spans="1:9" customFormat="1" ht="15">
      <c r="A20" s="65">
        <v>12</v>
      </c>
      <c r="B20" s="26"/>
      <c r="C20" s="26"/>
      <c r="D20" s="26"/>
      <c r="E20" s="26"/>
      <c r="F20" s="198"/>
      <c r="G20" s="198"/>
      <c r="H20" s="198"/>
      <c r="I20" s="26"/>
    </row>
    <row r="21" spans="1:9" customFormat="1" ht="15">
      <c r="A21" s="65">
        <v>13</v>
      </c>
      <c r="B21" s="26"/>
      <c r="C21" s="26"/>
      <c r="D21" s="26"/>
      <c r="E21" s="26"/>
      <c r="F21" s="198"/>
      <c r="G21" s="198"/>
      <c r="H21" s="198"/>
      <c r="I21" s="26"/>
    </row>
    <row r="22" spans="1:9" customFormat="1" ht="15">
      <c r="A22" s="65">
        <v>14</v>
      </c>
      <c r="B22" s="26"/>
      <c r="C22" s="26"/>
      <c r="D22" s="26"/>
      <c r="E22" s="26"/>
      <c r="F22" s="198"/>
      <c r="G22" s="198"/>
      <c r="H22" s="198"/>
      <c r="I22" s="26"/>
    </row>
    <row r="23" spans="1:9" customFormat="1" ht="15">
      <c r="A23" s="65">
        <v>15</v>
      </c>
      <c r="B23" s="26"/>
      <c r="C23" s="26"/>
      <c r="D23" s="26"/>
      <c r="E23" s="26"/>
      <c r="F23" s="198"/>
      <c r="G23" s="198"/>
      <c r="H23" s="198"/>
      <c r="I23" s="26"/>
    </row>
    <row r="24" spans="1:9" customFormat="1" ht="15">
      <c r="A24" s="65">
        <v>16</v>
      </c>
      <c r="B24" s="26"/>
      <c r="C24" s="26"/>
      <c r="D24" s="26"/>
      <c r="E24" s="26"/>
      <c r="F24" s="198"/>
      <c r="G24" s="198"/>
      <c r="H24" s="198"/>
      <c r="I24" s="26"/>
    </row>
    <row r="25" spans="1:9" customFormat="1" ht="15">
      <c r="A25" s="65">
        <v>17</v>
      </c>
      <c r="B25" s="26"/>
      <c r="C25" s="26"/>
      <c r="D25" s="26"/>
      <c r="E25" s="26"/>
      <c r="F25" s="198"/>
      <c r="G25" s="198"/>
      <c r="H25" s="198"/>
      <c r="I25" s="26"/>
    </row>
    <row r="26" spans="1:9" customFormat="1" ht="15">
      <c r="A26" s="65">
        <v>18</v>
      </c>
      <c r="B26" s="26"/>
      <c r="C26" s="26"/>
      <c r="D26" s="26"/>
      <c r="E26" s="26"/>
      <c r="F26" s="198"/>
      <c r="G26" s="198"/>
      <c r="H26" s="198"/>
      <c r="I26" s="26"/>
    </row>
    <row r="27" spans="1:9" customFormat="1" ht="15">
      <c r="A27" s="65" t="s">
        <v>273</v>
      </c>
      <c r="B27" s="26"/>
      <c r="C27" s="26"/>
      <c r="D27" s="26"/>
      <c r="E27" s="26"/>
      <c r="F27" s="198"/>
      <c r="G27" s="198"/>
      <c r="H27" s="198"/>
      <c r="I27" s="26"/>
    </row>
    <row r="28" spans="1:9">
      <c r="A28" s="203"/>
      <c r="B28" s="203"/>
      <c r="C28" s="203"/>
      <c r="D28" s="203"/>
      <c r="E28" s="203"/>
      <c r="F28" s="203"/>
      <c r="G28" s="203"/>
      <c r="H28" s="203"/>
      <c r="I28" s="203"/>
    </row>
    <row r="29" spans="1:9">
      <c r="A29" s="203"/>
      <c r="B29" s="203"/>
      <c r="C29" s="203"/>
      <c r="D29" s="203"/>
      <c r="E29" s="203"/>
      <c r="F29" s="203"/>
      <c r="G29" s="203"/>
      <c r="H29" s="203"/>
      <c r="I29" s="203"/>
    </row>
    <row r="30" spans="1:9">
      <c r="A30" s="204"/>
      <c r="B30" s="203"/>
      <c r="C30" s="203"/>
      <c r="D30" s="203"/>
      <c r="E30" s="203"/>
      <c r="F30" s="203"/>
      <c r="G30" s="203"/>
      <c r="H30" s="203"/>
      <c r="I30" s="203"/>
    </row>
    <row r="31" spans="1:9" ht="15">
      <c r="A31" s="176"/>
      <c r="B31" s="178" t="s">
        <v>107</v>
      </c>
      <c r="C31" s="176"/>
      <c r="D31" s="176"/>
      <c r="E31" s="179"/>
      <c r="F31" s="176"/>
      <c r="G31" s="176"/>
      <c r="H31" s="176"/>
      <c r="I31" s="176"/>
    </row>
    <row r="32" spans="1:9" ht="15">
      <c r="A32" s="176"/>
      <c r="B32" s="176"/>
      <c r="C32" s="180" t="s">
        <v>515</v>
      </c>
      <c r="D32" s="176"/>
      <c r="F32" s="180" t="s">
        <v>516</v>
      </c>
      <c r="G32" s="209"/>
    </row>
    <row r="33" spans="2:6" ht="15">
      <c r="B33" s="176"/>
      <c r="C33" s="182" t="s">
        <v>263</v>
      </c>
      <c r="D33" s="176"/>
      <c r="F33" s="183" t="s">
        <v>268</v>
      </c>
    </row>
    <row r="34" spans="2:6" ht="15">
      <c r="B34" s="176"/>
      <c r="C34" s="184" t="s">
        <v>139</v>
      </c>
      <c r="D34" s="176"/>
      <c r="F34" s="176" t="s">
        <v>264</v>
      </c>
    </row>
    <row r="35" spans="2:6" ht="15">
      <c r="B35" s="176"/>
      <c r="C35" s="184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F44" sqref="F44"/>
    </sheetView>
  </sheetViews>
  <sheetFormatPr defaultRowHeight="15"/>
  <cols>
    <col min="1" max="1" width="10" style="176" customWidth="1"/>
    <col min="2" max="2" width="20.28515625" style="176" customWidth="1"/>
    <col min="3" max="3" width="30" style="176" customWidth="1"/>
    <col min="4" max="4" width="29" style="176" customWidth="1"/>
    <col min="5" max="5" width="22.5703125" style="176" customWidth="1"/>
    <col min="6" max="6" width="20" style="176" customWidth="1"/>
    <col min="7" max="7" width="29.28515625" style="176" customWidth="1"/>
    <col min="8" max="8" width="27.140625" style="176" customWidth="1"/>
    <col min="9" max="9" width="26.42578125" style="176" customWidth="1"/>
    <col min="10" max="10" width="0.5703125" style="176" customWidth="1"/>
    <col min="11" max="16384" width="9.140625" style="176"/>
  </cols>
  <sheetData>
    <row r="1" spans="1:10">
      <c r="A1" s="72" t="s">
        <v>385</v>
      </c>
      <c r="B1" s="74"/>
      <c r="C1" s="74"/>
      <c r="D1" s="74"/>
      <c r="E1" s="74"/>
      <c r="F1" s="74"/>
      <c r="G1" s="74"/>
      <c r="H1" s="74"/>
      <c r="I1" s="156" t="s">
        <v>198</v>
      </c>
      <c r="J1" s="157"/>
    </row>
    <row r="2" spans="1:10">
      <c r="A2" s="74" t="s">
        <v>140</v>
      </c>
      <c r="B2" s="74"/>
      <c r="C2" s="74"/>
      <c r="D2" s="74"/>
      <c r="E2" s="74"/>
      <c r="F2" s="74"/>
      <c r="G2" s="74"/>
      <c r="H2" s="74"/>
      <c r="I2" s="441" t="s">
        <v>513</v>
      </c>
      <c r="J2" s="441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57"/>
    </row>
    <row r="4" spans="1:10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200" t="str">
        <f>'ფორმა N1'!A5</f>
        <v>მპგ"პოლიტიკური მოძრაობა-გამარჯვებული საქართველო"  ს/კ 415030228</v>
      </c>
      <c r="B5" s="200"/>
      <c r="C5" s="200"/>
      <c r="D5" s="200"/>
      <c r="E5" s="200"/>
      <c r="F5" s="200"/>
      <c r="G5" s="200"/>
      <c r="H5" s="200"/>
      <c r="I5" s="200"/>
      <c r="J5" s="183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58" t="s">
        <v>64</v>
      </c>
      <c r="B8" s="355" t="s">
        <v>363</v>
      </c>
      <c r="C8" s="356" t="s">
        <v>405</v>
      </c>
      <c r="D8" s="356" t="s">
        <v>406</v>
      </c>
      <c r="E8" s="356" t="s">
        <v>364</v>
      </c>
      <c r="F8" s="356" t="s">
        <v>377</v>
      </c>
      <c r="G8" s="356" t="s">
        <v>378</v>
      </c>
      <c r="H8" s="356" t="s">
        <v>410</v>
      </c>
      <c r="I8" s="159" t="s">
        <v>379</v>
      </c>
      <c r="J8" s="103"/>
    </row>
    <row r="9" spans="1:10">
      <c r="A9" s="161">
        <v>1</v>
      </c>
      <c r="B9" s="189"/>
      <c r="C9" s="166"/>
      <c r="D9" s="166"/>
      <c r="E9" s="165"/>
      <c r="F9" s="165"/>
      <c r="G9" s="165"/>
      <c r="H9" s="165"/>
      <c r="I9" s="165"/>
      <c r="J9" s="103"/>
    </row>
    <row r="10" spans="1:10">
      <c r="A10" s="161">
        <v>2</v>
      </c>
      <c r="B10" s="189"/>
      <c r="C10" s="166"/>
      <c r="D10" s="166"/>
      <c r="E10" s="165"/>
      <c r="F10" s="165"/>
      <c r="G10" s="165"/>
      <c r="H10" s="165"/>
      <c r="I10" s="165"/>
      <c r="J10" s="103"/>
    </row>
    <row r="11" spans="1:10">
      <c r="A11" s="161">
        <v>3</v>
      </c>
      <c r="B11" s="189"/>
      <c r="C11" s="166"/>
      <c r="D11" s="166"/>
      <c r="E11" s="165"/>
      <c r="F11" s="165"/>
      <c r="G11" s="165"/>
      <c r="H11" s="165"/>
      <c r="I11" s="165"/>
      <c r="J11" s="103"/>
    </row>
    <row r="12" spans="1:10">
      <c r="A12" s="161">
        <v>4</v>
      </c>
      <c r="B12" s="189"/>
      <c r="C12" s="166"/>
      <c r="D12" s="166"/>
      <c r="E12" s="165"/>
      <c r="F12" s="165"/>
      <c r="G12" s="165"/>
      <c r="H12" s="165"/>
      <c r="I12" s="165"/>
      <c r="J12" s="103"/>
    </row>
    <row r="13" spans="1:10">
      <c r="A13" s="161">
        <v>5</v>
      </c>
      <c r="B13" s="189"/>
      <c r="C13" s="166"/>
      <c r="D13" s="166"/>
      <c r="E13" s="165"/>
      <c r="F13" s="165"/>
      <c r="G13" s="165"/>
      <c r="H13" s="165"/>
      <c r="I13" s="165"/>
      <c r="J13" s="103"/>
    </row>
    <row r="14" spans="1:10">
      <c r="A14" s="161">
        <v>6</v>
      </c>
      <c r="B14" s="189"/>
      <c r="C14" s="166"/>
      <c r="D14" s="166"/>
      <c r="E14" s="165"/>
      <c r="F14" s="165"/>
      <c r="G14" s="165"/>
      <c r="H14" s="165"/>
      <c r="I14" s="165"/>
      <c r="J14" s="103"/>
    </row>
    <row r="15" spans="1:10">
      <c r="A15" s="161">
        <v>7</v>
      </c>
      <c r="B15" s="189"/>
      <c r="C15" s="166"/>
      <c r="D15" s="166"/>
      <c r="E15" s="165"/>
      <c r="F15" s="165"/>
      <c r="G15" s="165"/>
      <c r="H15" s="165"/>
      <c r="I15" s="165"/>
      <c r="J15" s="103"/>
    </row>
    <row r="16" spans="1:10">
      <c r="A16" s="161">
        <v>8</v>
      </c>
      <c r="B16" s="189"/>
      <c r="C16" s="166"/>
      <c r="D16" s="166"/>
      <c r="E16" s="165"/>
      <c r="F16" s="165"/>
      <c r="G16" s="165"/>
      <c r="H16" s="165"/>
      <c r="I16" s="165"/>
      <c r="J16" s="103"/>
    </row>
    <row r="17" spans="1:10">
      <c r="A17" s="161">
        <v>9</v>
      </c>
      <c r="B17" s="189"/>
      <c r="C17" s="166"/>
      <c r="D17" s="166"/>
      <c r="E17" s="165"/>
      <c r="F17" s="165"/>
      <c r="G17" s="165"/>
      <c r="H17" s="165"/>
      <c r="I17" s="165"/>
      <c r="J17" s="103"/>
    </row>
    <row r="18" spans="1:10">
      <c r="A18" s="161">
        <v>10</v>
      </c>
      <c r="B18" s="189"/>
      <c r="C18" s="166"/>
      <c r="D18" s="166"/>
      <c r="E18" s="165"/>
      <c r="F18" s="165"/>
      <c r="G18" s="165"/>
      <c r="H18" s="165"/>
      <c r="I18" s="165"/>
      <c r="J18" s="103"/>
    </row>
    <row r="19" spans="1:10">
      <c r="A19" s="161">
        <v>11</v>
      </c>
      <c r="B19" s="189"/>
      <c r="C19" s="166"/>
      <c r="D19" s="166"/>
      <c r="E19" s="165"/>
      <c r="F19" s="165"/>
      <c r="G19" s="165"/>
      <c r="H19" s="165"/>
      <c r="I19" s="165"/>
      <c r="J19" s="103"/>
    </row>
    <row r="20" spans="1:10">
      <c r="A20" s="161">
        <v>12</v>
      </c>
      <c r="B20" s="189"/>
      <c r="C20" s="166"/>
      <c r="D20" s="166"/>
      <c r="E20" s="165"/>
      <c r="F20" s="165"/>
      <c r="G20" s="165"/>
      <c r="H20" s="165"/>
      <c r="I20" s="165"/>
      <c r="J20" s="103"/>
    </row>
    <row r="21" spans="1:10">
      <c r="A21" s="161">
        <v>13</v>
      </c>
      <c r="B21" s="189"/>
      <c r="C21" s="166"/>
      <c r="D21" s="166"/>
      <c r="E21" s="165"/>
      <c r="F21" s="165"/>
      <c r="G21" s="165"/>
      <c r="H21" s="165"/>
      <c r="I21" s="165"/>
      <c r="J21" s="103"/>
    </row>
    <row r="22" spans="1:10">
      <c r="A22" s="161">
        <v>14</v>
      </c>
      <c r="B22" s="189"/>
      <c r="C22" s="166"/>
      <c r="D22" s="166"/>
      <c r="E22" s="165"/>
      <c r="F22" s="165"/>
      <c r="G22" s="165"/>
      <c r="H22" s="165"/>
      <c r="I22" s="165"/>
      <c r="J22" s="103"/>
    </row>
    <row r="23" spans="1:10">
      <c r="A23" s="161">
        <v>15</v>
      </c>
      <c r="B23" s="189"/>
      <c r="C23" s="166"/>
      <c r="D23" s="166"/>
      <c r="E23" s="165"/>
      <c r="F23" s="165"/>
      <c r="G23" s="165"/>
      <c r="H23" s="165"/>
      <c r="I23" s="165"/>
      <c r="J23" s="103"/>
    </row>
    <row r="24" spans="1:10">
      <c r="A24" s="161">
        <v>16</v>
      </c>
      <c r="B24" s="189"/>
      <c r="C24" s="166"/>
      <c r="D24" s="166"/>
      <c r="E24" s="165"/>
      <c r="F24" s="165"/>
      <c r="G24" s="165"/>
      <c r="H24" s="165"/>
      <c r="I24" s="165"/>
      <c r="J24" s="103"/>
    </row>
    <row r="25" spans="1:10">
      <c r="A25" s="161">
        <v>17</v>
      </c>
      <c r="B25" s="189"/>
      <c r="C25" s="166"/>
      <c r="D25" s="166"/>
      <c r="E25" s="165"/>
      <c r="F25" s="165"/>
      <c r="G25" s="165"/>
      <c r="H25" s="165"/>
      <c r="I25" s="165"/>
      <c r="J25" s="103"/>
    </row>
    <row r="26" spans="1:10">
      <c r="A26" s="161">
        <v>18</v>
      </c>
      <c r="B26" s="189"/>
      <c r="C26" s="166"/>
      <c r="D26" s="166"/>
      <c r="E26" s="165"/>
      <c r="F26" s="165"/>
      <c r="G26" s="165"/>
      <c r="H26" s="165"/>
      <c r="I26" s="165"/>
      <c r="J26" s="103"/>
    </row>
    <row r="27" spans="1:10">
      <c r="A27" s="161">
        <v>19</v>
      </c>
      <c r="B27" s="189"/>
      <c r="C27" s="166"/>
      <c r="D27" s="166"/>
      <c r="E27" s="165"/>
      <c r="F27" s="165"/>
      <c r="G27" s="165"/>
      <c r="H27" s="165"/>
      <c r="I27" s="165"/>
      <c r="J27" s="103"/>
    </row>
    <row r="28" spans="1:10">
      <c r="A28" s="161">
        <v>20</v>
      </c>
      <c r="B28" s="189"/>
      <c r="C28" s="166"/>
      <c r="D28" s="166"/>
      <c r="E28" s="165"/>
      <c r="F28" s="165"/>
      <c r="G28" s="165"/>
      <c r="H28" s="165"/>
      <c r="I28" s="165"/>
      <c r="J28" s="103"/>
    </row>
    <row r="29" spans="1:10">
      <c r="A29" s="161">
        <v>21</v>
      </c>
      <c r="B29" s="189"/>
      <c r="C29" s="169"/>
      <c r="D29" s="169"/>
      <c r="E29" s="168"/>
      <c r="F29" s="168"/>
      <c r="G29" s="168"/>
      <c r="H29" s="240"/>
      <c r="I29" s="165"/>
      <c r="J29" s="103"/>
    </row>
    <row r="30" spans="1:10">
      <c r="A30" s="161">
        <v>22</v>
      </c>
      <c r="B30" s="189"/>
      <c r="C30" s="169"/>
      <c r="D30" s="169"/>
      <c r="E30" s="168"/>
      <c r="F30" s="168"/>
      <c r="G30" s="168"/>
      <c r="H30" s="240"/>
      <c r="I30" s="165"/>
      <c r="J30" s="103"/>
    </row>
    <row r="31" spans="1:10">
      <c r="A31" s="161">
        <v>23</v>
      </c>
      <c r="B31" s="189"/>
      <c r="C31" s="169"/>
      <c r="D31" s="169"/>
      <c r="E31" s="168"/>
      <c r="F31" s="168"/>
      <c r="G31" s="168"/>
      <c r="H31" s="240"/>
      <c r="I31" s="165"/>
      <c r="J31" s="103"/>
    </row>
    <row r="32" spans="1:10">
      <c r="A32" s="161">
        <v>24</v>
      </c>
      <c r="B32" s="189"/>
      <c r="C32" s="169"/>
      <c r="D32" s="169"/>
      <c r="E32" s="168"/>
      <c r="F32" s="168"/>
      <c r="G32" s="168"/>
      <c r="H32" s="240"/>
      <c r="I32" s="165"/>
      <c r="J32" s="103"/>
    </row>
    <row r="33" spans="1:12">
      <c r="A33" s="161">
        <v>25</v>
      </c>
      <c r="B33" s="189"/>
      <c r="C33" s="169"/>
      <c r="D33" s="169"/>
      <c r="E33" s="168"/>
      <c r="F33" s="168"/>
      <c r="G33" s="168"/>
      <c r="H33" s="240"/>
      <c r="I33" s="165"/>
      <c r="J33" s="103"/>
    </row>
    <row r="34" spans="1:12">
      <c r="A34" s="161">
        <v>26</v>
      </c>
      <c r="B34" s="189"/>
      <c r="C34" s="169"/>
      <c r="D34" s="169"/>
      <c r="E34" s="168"/>
      <c r="F34" s="168"/>
      <c r="G34" s="168"/>
      <c r="H34" s="240"/>
      <c r="I34" s="165"/>
      <c r="J34" s="103"/>
    </row>
    <row r="35" spans="1:12">
      <c r="A35" s="161">
        <v>27</v>
      </c>
      <c r="B35" s="189"/>
      <c r="C35" s="169"/>
      <c r="D35" s="169"/>
      <c r="E35" s="168"/>
      <c r="F35" s="168"/>
      <c r="G35" s="168"/>
      <c r="H35" s="240"/>
      <c r="I35" s="165"/>
      <c r="J35" s="103"/>
    </row>
    <row r="36" spans="1:12">
      <c r="A36" s="161">
        <v>28</v>
      </c>
      <c r="B36" s="189"/>
      <c r="C36" s="169"/>
      <c r="D36" s="169"/>
      <c r="E36" s="168"/>
      <c r="F36" s="168"/>
      <c r="G36" s="168"/>
      <c r="H36" s="240"/>
      <c r="I36" s="165"/>
      <c r="J36" s="103"/>
    </row>
    <row r="37" spans="1:12">
      <c r="A37" s="161">
        <v>29</v>
      </c>
      <c r="B37" s="189"/>
      <c r="C37" s="169"/>
      <c r="D37" s="169"/>
      <c r="E37" s="168"/>
      <c r="F37" s="168"/>
      <c r="G37" s="168"/>
      <c r="H37" s="240"/>
      <c r="I37" s="165"/>
      <c r="J37" s="103"/>
    </row>
    <row r="38" spans="1:12">
      <c r="A38" s="161" t="s">
        <v>273</v>
      </c>
      <c r="B38" s="189"/>
      <c r="C38" s="169"/>
      <c r="D38" s="169"/>
      <c r="E38" s="168"/>
      <c r="F38" s="168"/>
      <c r="G38" s="241"/>
      <c r="H38" s="250" t="s">
        <v>398</v>
      </c>
      <c r="I38" s="360">
        <f>SUM(I9:I37)</f>
        <v>0</v>
      </c>
      <c r="J38" s="103"/>
    </row>
    <row r="40" spans="1:12">
      <c r="A40" s="176" t="s">
        <v>428</v>
      </c>
    </row>
    <row r="42" spans="1:12">
      <c r="B42" s="178" t="s">
        <v>107</v>
      </c>
      <c r="F42" s="179"/>
    </row>
    <row r="43" spans="1:12">
      <c r="F43" s="177"/>
      <c r="I43" s="177"/>
      <c r="J43" s="177"/>
      <c r="K43" s="177"/>
      <c r="L43" s="177"/>
    </row>
    <row r="44" spans="1:12">
      <c r="C44" s="180" t="s">
        <v>515</v>
      </c>
      <c r="F44" s="180" t="s">
        <v>516</v>
      </c>
      <c r="G44" s="180"/>
      <c r="H44" s="183"/>
      <c r="I44" s="181"/>
      <c r="J44" s="177"/>
      <c r="K44" s="177"/>
      <c r="L44" s="177"/>
    </row>
    <row r="45" spans="1:12">
      <c r="A45" s="177"/>
      <c r="C45" s="182" t="s">
        <v>263</v>
      </c>
      <c r="F45" s="183" t="s">
        <v>268</v>
      </c>
      <c r="G45" s="182"/>
      <c r="H45" s="182"/>
      <c r="I45" s="181"/>
      <c r="J45" s="177"/>
      <c r="K45" s="177"/>
      <c r="L45" s="177"/>
    </row>
    <row r="46" spans="1:12">
      <c r="A46" s="177"/>
      <c r="C46" s="184" t="s">
        <v>139</v>
      </c>
      <c r="F46" s="176" t="s">
        <v>264</v>
      </c>
      <c r="I46" s="177"/>
      <c r="J46" s="177"/>
      <c r="K46" s="177"/>
      <c r="L46" s="177"/>
    </row>
    <row r="47" spans="1:12" s="177" customFormat="1">
      <c r="B47" s="176"/>
      <c r="C47" s="184"/>
      <c r="G47" s="184"/>
      <c r="H47" s="184"/>
    </row>
    <row r="48" spans="1:12" s="177" customFormat="1" ht="12.75"/>
    <row r="49" s="177" customFormat="1" ht="12.75"/>
    <row r="50" s="177" customFormat="1" ht="12.75"/>
    <row r="51" s="177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topLeftCell="A2" zoomScaleNormal="100" zoomScaleSheetLayoutView="100" workbookViewId="0">
      <selection activeCell="C25" sqref="C25"/>
    </sheetView>
  </sheetViews>
  <sheetFormatPr defaultRowHeight="12.75"/>
  <cols>
    <col min="1" max="1" width="7.28515625" style="192" customWidth="1"/>
    <col min="2" max="2" width="57.28515625" style="192" customWidth="1"/>
    <col min="3" max="3" width="24.140625" style="192" customWidth="1"/>
    <col min="4" max="16384" width="9.140625" style="192"/>
  </cols>
  <sheetData>
    <row r="1" spans="1:6" s="6" customFormat="1" ht="18.75" customHeight="1">
      <c r="A1" s="464" t="s">
        <v>495</v>
      </c>
      <c r="B1" s="464"/>
      <c r="C1" s="364" t="s">
        <v>109</v>
      </c>
    </row>
    <row r="2" spans="1:6" s="6" customFormat="1" ht="15">
      <c r="A2" s="464"/>
      <c r="B2" s="464"/>
      <c r="C2" s="441" t="s">
        <v>513</v>
      </c>
      <c r="D2" s="441"/>
    </row>
    <row r="3" spans="1:6" s="6" customFormat="1" ht="15">
      <c r="A3" s="398" t="s">
        <v>140</v>
      </c>
      <c r="B3" s="362"/>
      <c r="C3" s="363"/>
    </row>
    <row r="4" spans="1:6" s="6" customFormat="1" ht="15">
      <c r="A4" s="112"/>
      <c r="B4" s="362"/>
      <c r="C4" s="363"/>
    </row>
    <row r="5" spans="1:6" s="21" customFormat="1" ht="15">
      <c r="A5" s="465" t="s">
        <v>269</v>
      </c>
      <c r="B5" s="465"/>
      <c r="C5" s="112"/>
    </row>
    <row r="6" spans="1:6" s="21" customFormat="1" ht="15">
      <c r="A6" s="432" t="s">
        <v>514</v>
      </c>
      <c r="B6" s="432"/>
      <c r="C6" s="432"/>
      <c r="D6" s="432"/>
      <c r="E6" s="432"/>
      <c r="F6" s="432"/>
    </row>
    <row r="7" spans="1:6">
      <c r="A7" s="399"/>
      <c r="B7" s="399"/>
      <c r="C7" s="399"/>
    </row>
    <row r="8" spans="1:6">
      <c r="A8" s="399"/>
      <c r="B8" s="399"/>
      <c r="C8" s="399"/>
    </row>
    <row r="9" spans="1:6" ht="30" customHeight="1">
      <c r="A9" s="400" t="s">
        <v>64</v>
      </c>
      <c r="B9" s="400" t="s">
        <v>11</v>
      </c>
      <c r="C9" s="401" t="s">
        <v>9</v>
      </c>
    </row>
    <row r="10" spans="1:6" ht="15">
      <c r="A10" s="402">
        <v>1</v>
      </c>
      <c r="B10" s="403" t="s">
        <v>57</v>
      </c>
      <c r="C10" s="418">
        <f>'ფორმა N4'!D11+'ფორმა N5'!D9+'ფორმა N6'!D10</f>
        <v>43664</v>
      </c>
    </row>
    <row r="11" spans="1:6" ht="15">
      <c r="A11" s="405">
        <v>1.1000000000000001</v>
      </c>
      <c r="B11" s="403" t="s">
        <v>496</v>
      </c>
      <c r="C11" s="419">
        <f>'ფორმა N4'!D39+'ფორმა N5'!D37</f>
        <v>41907</v>
      </c>
    </row>
    <row r="12" spans="1:6" ht="15">
      <c r="A12" s="406" t="s">
        <v>30</v>
      </c>
      <c r="B12" s="403" t="s">
        <v>497</v>
      </c>
      <c r="C12" s="419">
        <f>'ფორმა N4'!D40+'ფორმა N5'!D38</f>
        <v>0</v>
      </c>
    </row>
    <row r="13" spans="1:6" ht="15">
      <c r="A13" s="405">
        <v>1.2</v>
      </c>
      <c r="B13" s="403" t="s">
        <v>58</v>
      </c>
      <c r="C13" s="419">
        <f>'ფორმა N4'!D12+'ფორმა N5'!D10</f>
        <v>875</v>
      </c>
    </row>
    <row r="14" spans="1:6" ht="15">
      <c r="A14" s="405">
        <v>1.3</v>
      </c>
      <c r="B14" s="403" t="s">
        <v>498</v>
      </c>
      <c r="C14" s="419">
        <f>'ფორმა N4'!D17+'ფორმა N5'!D15+'ფორმა N6'!D17</f>
        <v>0</v>
      </c>
    </row>
    <row r="15" spans="1:6" ht="15">
      <c r="A15" s="463"/>
      <c r="B15" s="463"/>
      <c r="C15" s="463"/>
    </row>
    <row r="16" spans="1:6" ht="30" customHeight="1">
      <c r="A16" s="400" t="s">
        <v>64</v>
      </c>
      <c r="B16" s="400" t="s">
        <v>244</v>
      </c>
      <c r="C16" s="401" t="s">
        <v>67</v>
      </c>
    </row>
    <row r="17" spans="1:4" ht="15">
      <c r="A17" s="402">
        <v>2</v>
      </c>
      <c r="B17" s="403" t="s">
        <v>499</v>
      </c>
      <c r="C17" s="404">
        <f>'ფორმა N2'!D9+'ფორმა N2'!C26+'ფორმა N3'!D9+'ფორმა N3'!C26</f>
        <v>46450</v>
      </c>
    </row>
    <row r="18" spans="1:4" ht="15">
      <c r="A18" s="407">
        <v>2.1</v>
      </c>
      <c r="B18" s="403" t="s">
        <v>500</v>
      </c>
      <c r="C18" s="403">
        <f>'ფორმა N2'!D17+'ფორმა N3'!D17</f>
        <v>0</v>
      </c>
    </row>
    <row r="19" spans="1:4" ht="15">
      <c r="A19" s="407">
        <v>2.2000000000000002</v>
      </c>
      <c r="B19" s="403" t="s">
        <v>501</v>
      </c>
      <c r="C19" s="403">
        <f>'ფორმა N2'!D18+'ფორმა N3'!D18</f>
        <v>0</v>
      </c>
    </row>
    <row r="20" spans="1:4" ht="15">
      <c r="A20" s="407">
        <v>2.2999999999999998</v>
      </c>
      <c r="B20" s="403" t="s">
        <v>502</v>
      </c>
      <c r="C20" s="408">
        <f>SUM(C21:C25)</f>
        <v>46450</v>
      </c>
    </row>
    <row r="21" spans="1:4" ht="15">
      <c r="A21" s="406" t="s">
        <v>503</v>
      </c>
      <c r="B21" s="409" t="s">
        <v>504</v>
      </c>
      <c r="C21" s="403">
        <f>'ფორმა N2'!D13+'ფორმა N3'!D13</f>
        <v>44950</v>
      </c>
    </row>
    <row r="22" spans="1:4" ht="15">
      <c r="A22" s="406" t="s">
        <v>505</v>
      </c>
      <c r="B22" s="409" t="s">
        <v>506</v>
      </c>
      <c r="C22" s="403">
        <v>1500</v>
      </c>
    </row>
    <row r="23" spans="1:4" ht="15">
      <c r="A23" s="406" t="s">
        <v>507</v>
      </c>
      <c r="B23" s="409" t="s">
        <v>508</v>
      </c>
      <c r="C23" s="403">
        <f>'ფორმა N2'!D14+'ფორმა N3'!D14</f>
        <v>0</v>
      </c>
    </row>
    <row r="24" spans="1:4" ht="15">
      <c r="A24" s="406" t="s">
        <v>509</v>
      </c>
      <c r="B24" s="409" t="s">
        <v>510</v>
      </c>
      <c r="C24" s="403">
        <f>'ფორმა N2'!C31+'ფორმა N3'!C31</f>
        <v>0</v>
      </c>
    </row>
    <row r="25" spans="1:4" ht="15">
      <c r="A25" s="406" t="s">
        <v>511</v>
      </c>
      <c r="B25" s="409" t="s">
        <v>512</v>
      </c>
      <c r="C25" s="403">
        <f>'ფორმა N2'!D11+'ფორმა N3'!D11</f>
        <v>0</v>
      </c>
    </row>
    <row r="26" spans="1:4" ht="15">
      <c r="A26" s="416"/>
      <c r="B26" s="415"/>
      <c r="C26" s="414"/>
    </row>
    <row r="27" spans="1:4" ht="15">
      <c r="A27" s="416"/>
      <c r="B27" s="415"/>
      <c r="C27" s="414" t="s">
        <v>546</v>
      </c>
    </row>
    <row r="28" spans="1:4" ht="15">
      <c r="A28" s="21"/>
      <c r="B28" s="21"/>
      <c r="C28" s="21"/>
      <c r="D28" s="413"/>
    </row>
    <row r="29" spans="1:4" ht="15">
      <c r="A29" s="190" t="s">
        <v>107</v>
      </c>
      <c r="B29" s="21"/>
      <c r="C29" s="21"/>
      <c r="D29" s="413"/>
    </row>
    <row r="30" spans="1:4" ht="15">
      <c r="A30" s="21"/>
      <c r="B30" s="21"/>
      <c r="C30" s="21"/>
      <c r="D30" s="413"/>
    </row>
    <row r="31" spans="1:4" ht="15">
      <c r="A31" s="21"/>
      <c r="B31" s="21" t="s">
        <v>519</v>
      </c>
      <c r="C31" s="21"/>
      <c r="D31" s="412"/>
    </row>
    <row r="32" spans="1:4" ht="15">
      <c r="B32" s="190" t="s">
        <v>266</v>
      </c>
      <c r="C32" s="21"/>
      <c r="D32" s="412"/>
    </row>
    <row r="33" spans="2:4" ht="15">
      <c r="B33" s="21" t="s">
        <v>265</v>
      </c>
      <c r="C33" s="21"/>
      <c r="D33" s="412"/>
    </row>
    <row r="34" spans="2:4">
      <c r="B34" s="411" t="s">
        <v>139</v>
      </c>
      <c r="D34" s="410"/>
    </row>
  </sheetData>
  <mergeCells count="5">
    <mergeCell ref="A15:C15"/>
    <mergeCell ref="A1:B2"/>
    <mergeCell ref="A5:B5"/>
    <mergeCell ref="C2:D2"/>
    <mergeCell ref="A6:F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2">
        <v>40907</v>
      </c>
      <c r="C2" t="s">
        <v>200</v>
      </c>
      <c r="E2" t="s">
        <v>231</v>
      </c>
      <c r="G2" s="63" t="s">
        <v>236</v>
      </c>
    </row>
    <row r="3" spans="1:7" ht="15">
      <c r="A3" s="62">
        <v>40908</v>
      </c>
      <c r="C3" t="s">
        <v>201</v>
      </c>
      <c r="E3" t="s">
        <v>232</v>
      </c>
      <c r="G3" s="63" t="s">
        <v>237</v>
      </c>
    </row>
    <row r="4" spans="1:7" ht="15">
      <c r="A4" s="62">
        <v>40909</v>
      </c>
      <c r="C4" t="s">
        <v>202</v>
      </c>
      <c r="E4" t="s">
        <v>233</v>
      </c>
      <c r="G4" s="63" t="s">
        <v>238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7" zoomScale="80" zoomScaleNormal="100" zoomScaleSheetLayoutView="80" workbookViewId="0">
      <selection activeCell="C10" sqref="C10"/>
    </sheetView>
  </sheetViews>
  <sheetFormatPr defaultRowHeight="15"/>
  <cols>
    <col min="1" max="1" width="14.28515625" style="21" bestFit="1" customWidth="1"/>
    <col min="2" max="2" width="80" style="23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2" t="s">
        <v>267</v>
      </c>
      <c r="B1" s="229"/>
      <c r="C1" s="443" t="s">
        <v>109</v>
      </c>
      <c r="D1" s="443"/>
      <c r="E1" s="111"/>
    </row>
    <row r="2" spans="1:12" s="6" customFormat="1">
      <c r="A2" s="74" t="s">
        <v>140</v>
      </c>
      <c r="B2" s="229"/>
      <c r="C2" s="444" t="s">
        <v>513</v>
      </c>
      <c r="D2" s="445"/>
      <c r="E2" s="111"/>
    </row>
    <row r="3" spans="1:12" s="6" customFormat="1">
      <c r="A3" s="74"/>
      <c r="B3" s="229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30"/>
      <c r="C4" s="74"/>
      <c r="D4" s="74"/>
      <c r="E4" s="106"/>
      <c r="L4" s="6"/>
    </row>
    <row r="5" spans="1:12" s="2" customFormat="1">
      <c r="A5" s="117" t="str">
        <f>'ფორმა N1'!A5</f>
        <v>მპგ"პოლიტიკური მოძრაობა-გამარჯვებული საქართველო"  ს/კ 415030228</v>
      </c>
      <c r="B5" s="231"/>
      <c r="C5" s="59"/>
      <c r="D5" s="59"/>
      <c r="E5" s="106"/>
    </row>
    <row r="6" spans="1:12" s="2" customFormat="1">
      <c r="A6" s="75"/>
      <c r="B6" s="230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244</v>
      </c>
      <c r="C8" s="77" t="s">
        <v>66</v>
      </c>
      <c r="D8" s="77" t="s">
        <v>67</v>
      </c>
      <c r="E8" s="111"/>
      <c r="F8" s="20"/>
    </row>
    <row r="9" spans="1:12" s="7" customFormat="1">
      <c r="A9" s="217">
        <v>1</v>
      </c>
      <c r="B9" s="217" t="s">
        <v>65</v>
      </c>
      <c r="C9" s="83">
        <f>C12+C26</f>
        <v>45950</v>
      </c>
      <c r="D9" s="83">
        <f>SUM(D10,D26)</f>
        <v>44950</v>
      </c>
      <c r="E9" s="111"/>
    </row>
    <row r="10" spans="1:12" s="7" customFormat="1">
      <c r="A10" s="85">
        <v>1.1000000000000001</v>
      </c>
      <c r="B10" s="85" t="s">
        <v>80</v>
      </c>
      <c r="C10" s="83">
        <f>SUM(C11,C12,C16,C19,C25,C26)</f>
        <v>45950</v>
      </c>
      <c r="D10" s="83">
        <f>SUM(D11,D12,D16,D19,D24,D25)</f>
        <v>44950</v>
      </c>
      <c r="E10" s="111"/>
    </row>
    <row r="11" spans="1:12" s="9" customFormat="1" ht="18">
      <c r="A11" s="86" t="s">
        <v>30</v>
      </c>
      <c r="B11" s="86" t="s">
        <v>79</v>
      </c>
      <c r="C11" s="8"/>
      <c r="D11" s="8"/>
      <c r="E11" s="111"/>
    </row>
    <row r="12" spans="1:12" s="10" customFormat="1">
      <c r="A12" s="86" t="s">
        <v>31</v>
      </c>
      <c r="B12" s="86" t="s">
        <v>302</v>
      </c>
      <c r="C12" s="105">
        <v>44950</v>
      </c>
      <c r="D12" s="105">
        <v>44950</v>
      </c>
      <c r="E12" s="111"/>
    </row>
    <row r="13" spans="1:12" s="3" customFormat="1">
      <c r="A13" s="95" t="s">
        <v>81</v>
      </c>
      <c r="B13" s="95" t="s">
        <v>305</v>
      </c>
      <c r="C13" s="8">
        <v>44950</v>
      </c>
      <c r="D13" s="8">
        <v>44950</v>
      </c>
      <c r="E13" s="111"/>
    </row>
    <row r="14" spans="1:12" s="3" customFormat="1">
      <c r="A14" s="95" t="s">
        <v>470</v>
      </c>
      <c r="B14" s="95" t="s">
        <v>469</v>
      </c>
      <c r="C14" s="8"/>
      <c r="D14" s="8"/>
      <c r="E14" s="111"/>
    </row>
    <row r="15" spans="1:12" s="3" customFormat="1">
      <c r="A15" s="95" t="s">
        <v>471</v>
      </c>
      <c r="B15" s="95" t="s">
        <v>97</v>
      </c>
      <c r="C15" s="8"/>
      <c r="D15" s="8"/>
      <c r="E15" s="111"/>
    </row>
    <row r="16" spans="1:12" s="3" customFormat="1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11"/>
    </row>
    <row r="17" spans="1:5" s="3" customFormat="1">
      <c r="A17" s="95" t="s">
        <v>84</v>
      </c>
      <c r="B17" s="95" t="s">
        <v>86</v>
      </c>
      <c r="C17" s="8"/>
      <c r="D17" s="8"/>
      <c r="E17" s="111"/>
    </row>
    <row r="18" spans="1:5" s="3" customFormat="1" ht="30">
      <c r="A18" s="95" t="s">
        <v>85</v>
      </c>
      <c r="B18" s="95" t="s">
        <v>110</v>
      </c>
      <c r="C18" s="8"/>
      <c r="D18" s="8"/>
      <c r="E18" s="111"/>
    </row>
    <row r="19" spans="1:5" s="3" customFormat="1">
      <c r="A19" s="86" t="s">
        <v>87</v>
      </c>
      <c r="B19" s="86" t="s">
        <v>395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88</v>
      </c>
      <c r="B20" s="95" t="s">
        <v>89</v>
      </c>
      <c r="C20" s="8"/>
      <c r="D20" s="8"/>
      <c r="E20" s="111"/>
    </row>
    <row r="21" spans="1:5" s="3" customFormat="1" ht="30">
      <c r="A21" s="95" t="s">
        <v>92</v>
      </c>
      <c r="B21" s="95" t="s">
        <v>90</v>
      </c>
      <c r="C21" s="8"/>
      <c r="D21" s="8"/>
      <c r="E21" s="111"/>
    </row>
    <row r="22" spans="1:5" s="3" customFormat="1">
      <c r="A22" s="95" t="s">
        <v>93</v>
      </c>
      <c r="B22" s="95" t="s">
        <v>91</v>
      </c>
      <c r="C22" s="8"/>
      <c r="D22" s="8"/>
      <c r="E22" s="111"/>
    </row>
    <row r="23" spans="1:5" s="3" customFormat="1">
      <c r="A23" s="95" t="s">
        <v>94</v>
      </c>
      <c r="B23" s="95" t="s">
        <v>412</v>
      </c>
      <c r="C23" s="8"/>
      <c r="D23" s="8"/>
      <c r="E23" s="111"/>
    </row>
    <row r="24" spans="1:5" s="3" customFormat="1">
      <c r="A24" s="86" t="s">
        <v>95</v>
      </c>
      <c r="B24" s="86" t="s">
        <v>413</v>
      </c>
      <c r="C24" s="242"/>
      <c r="D24" s="8"/>
      <c r="E24" s="111"/>
    </row>
    <row r="25" spans="1:5" s="3" customFormat="1">
      <c r="A25" s="86" t="s">
        <v>246</v>
      </c>
      <c r="B25" s="86" t="s">
        <v>419</v>
      </c>
      <c r="C25" s="8"/>
      <c r="D25" s="8"/>
      <c r="E25" s="111"/>
    </row>
    <row r="26" spans="1:5">
      <c r="A26" s="85">
        <v>1.2</v>
      </c>
      <c r="B26" s="85" t="s">
        <v>96</v>
      </c>
      <c r="C26" s="83">
        <v>1000</v>
      </c>
      <c r="D26" s="83">
        <f>SUM(D27,D35)</f>
        <v>0</v>
      </c>
      <c r="E26" s="111"/>
    </row>
    <row r="27" spans="1:5">
      <c r="A27" s="86" t="s">
        <v>32</v>
      </c>
      <c r="B27" s="86" t="s">
        <v>305</v>
      </c>
      <c r="C27" s="105"/>
      <c r="D27" s="105">
        <f>SUM(D28:D30)</f>
        <v>0</v>
      </c>
      <c r="E27" s="111"/>
    </row>
    <row r="28" spans="1:5">
      <c r="A28" s="225" t="s">
        <v>98</v>
      </c>
      <c r="B28" s="225" t="s">
        <v>303</v>
      </c>
      <c r="C28" s="8"/>
      <c r="D28" s="8"/>
      <c r="E28" s="111"/>
    </row>
    <row r="29" spans="1:5">
      <c r="A29" s="225" t="s">
        <v>99</v>
      </c>
      <c r="B29" s="225" t="s">
        <v>306</v>
      </c>
      <c r="C29" s="8"/>
      <c r="D29" s="8"/>
      <c r="E29" s="111"/>
    </row>
    <row r="30" spans="1:5">
      <c r="A30" s="225" t="s">
        <v>421</v>
      </c>
      <c r="B30" s="225" t="s">
        <v>304</v>
      </c>
      <c r="C30" s="8">
        <v>1000</v>
      </c>
      <c r="D30" s="8"/>
      <c r="E30" s="111"/>
    </row>
    <row r="31" spans="1:5">
      <c r="A31" s="86" t="s">
        <v>33</v>
      </c>
      <c r="B31" s="86" t="s">
        <v>469</v>
      </c>
      <c r="C31" s="105">
        <f>SUM(C32:C34)</f>
        <v>0</v>
      </c>
      <c r="D31" s="105">
        <f>SUM(D32:D34)</f>
        <v>0</v>
      </c>
      <c r="E31" s="111"/>
    </row>
    <row r="32" spans="1:5">
      <c r="A32" s="225" t="s">
        <v>12</v>
      </c>
      <c r="B32" s="225" t="s">
        <v>472</v>
      </c>
      <c r="C32" s="8"/>
      <c r="D32" s="8"/>
      <c r="E32" s="111"/>
    </row>
    <row r="33" spans="1:9">
      <c r="A33" s="225" t="s">
        <v>13</v>
      </c>
      <c r="B33" s="225" t="s">
        <v>473</v>
      </c>
      <c r="C33" s="8"/>
      <c r="D33" s="8"/>
      <c r="E33" s="111"/>
    </row>
    <row r="34" spans="1:9">
      <c r="A34" s="225" t="s">
        <v>276</v>
      </c>
      <c r="B34" s="225" t="s">
        <v>474</v>
      </c>
      <c r="C34" s="8"/>
      <c r="D34" s="8"/>
      <c r="E34" s="111"/>
    </row>
    <row r="35" spans="1:9" s="23" customFormat="1">
      <c r="A35" s="86" t="s">
        <v>34</v>
      </c>
      <c r="B35" s="238" t="s">
        <v>418</v>
      </c>
      <c r="C35" s="8"/>
      <c r="D35" s="8"/>
    </row>
    <row r="36" spans="1:9" s="2" customFormat="1">
      <c r="A36" s="1"/>
      <c r="B36" s="232"/>
      <c r="E36" s="5"/>
    </row>
    <row r="37" spans="1:9" s="2" customFormat="1">
      <c r="B37" s="232"/>
      <c r="E37" s="5"/>
    </row>
    <row r="38" spans="1:9">
      <c r="A38" s="1"/>
    </row>
    <row r="39" spans="1:9">
      <c r="A39" s="2"/>
    </row>
    <row r="40" spans="1:9" s="2" customFormat="1">
      <c r="A40" s="67" t="s">
        <v>107</v>
      </c>
      <c r="B40" s="232"/>
      <c r="E40" s="5"/>
    </row>
    <row r="41" spans="1:9" s="2" customFormat="1">
      <c r="B41" s="232"/>
      <c r="E41"/>
      <c r="F41"/>
      <c r="G41"/>
      <c r="H41"/>
      <c r="I41"/>
    </row>
    <row r="42" spans="1:9" s="2" customFormat="1">
      <c r="B42" s="264" t="s">
        <v>517</v>
      </c>
      <c r="D42" s="12"/>
      <c r="E42"/>
      <c r="F42"/>
      <c r="G42"/>
      <c r="H42"/>
      <c r="I42"/>
    </row>
    <row r="43" spans="1:9" s="2" customFormat="1">
      <c r="A43"/>
      <c r="B43" s="234" t="s">
        <v>416</v>
      </c>
      <c r="D43" s="12"/>
      <c r="E43"/>
      <c r="F43"/>
      <c r="G43"/>
      <c r="H43"/>
      <c r="I43"/>
    </row>
    <row r="44" spans="1:9" s="2" customFormat="1">
      <c r="A44"/>
      <c r="B44" s="232" t="s">
        <v>265</v>
      </c>
      <c r="D44" s="12"/>
      <c r="E44"/>
      <c r="F44"/>
      <c r="G44"/>
      <c r="H44"/>
      <c r="I44"/>
    </row>
    <row r="45" spans="1:9" customFormat="1" ht="12.75">
      <c r="B45" s="235" t="s">
        <v>139</v>
      </c>
    </row>
    <row r="46" spans="1:9" customFormat="1" ht="12.75">
      <c r="B46" s="23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16" zoomScale="80" zoomScaleNormal="100" zoomScaleSheetLayoutView="80" workbookViewId="0">
      <selection activeCell="C48" sqref="C48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478</v>
      </c>
      <c r="B1" s="214"/>
      <c r="C1" s="443" t="s">
        <v>109</v>
      </c>
      <c r="D1" s="443"/>
      <c r="E1" s="89"/>
    </row>
    <row r="2" spans="1:5" s="6" customFormat="1">
      <c r="A2" s="368" t="s">
        <v>480</v>
      </c>
      <c r="B2" s="214"/>
      <c r="C2" s="444" t="s">
        <v>513</v>
      </c>
      <c r="D2" s="445"/>
      <c r="E2" s="89"/>
    </row>
    <row r="3" spans="1:5" s="6" customFormat="1">
      <c r="A3" s="368" t="s">
        <v>479</v>
      </c>
      <c r="B3" s="214"/>
      <c r="C3" s="215"/>
      <c r="D3" s="215"/>
      <c r="E3" s="89"/>
    </row>
    <row r="4" spans="1:5" s="6" customFormat="1">
      <c r="A4" s="74" t="s">
        <v>140</v>
      </c>
      <c r="B4" s="214"/>
      <c r="C4" s="215"/>
      <c r="D4" s="215"/>
      <c r="E4" s="89"/>
    </row>
    <row r="5" spans="1:5" s="6" customFormat="1">
      <c r="A5" s="74"/>
      <c r="B5" s="214"/>
      <c r="C5" s="215"/>
      <c r="D5" s="215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216" t="str">
        <f>'ფორმა N1'!A5</f>
        <v>მპგ"პოლიტიკური მოძრაობა-გამარჯვებული საქართველო"  ს/კ 415030228</v>
      </c>
      <c r="B7" s="78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14"/>
      <c r="B9" s="214"/>
      <c r="C9" s="76"/>
      <c r="D9" s="76"/>
      <c r="E9" s="89"/>
    </row>
    <row r="10" spans="1:5" s="6" customFormat="1" ht="30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17">
        <v>1</v>
      </c>
      <c r="B11" s="217" t="s">
        <v>57</v>
      </c>
      <c r="C11" s="80">
        <f>SUM(C12,C16,C56,C59,C60,C61,C79)</f>
        <v>881</v>
      </c>
      <c r="D11" s="80">
        <f>SUM(D12,D16,D56,D59,D60,D61,D67,D75,D76)</f>
        <v>881</v>
      </c>
      <c r="E11" s="218"/>
    </row>
    <row r="12" spans="1:5" s="9" customFormat="1" ht="18">
      <c r="A12" s="85">
        <v>1.1000000000000001</v>
      </c>
      <c r="B12" s="85" t="s">
        <v>58</v>
      </c>
      <c r="C12" s="81">
        <f>SUM(C13:C15)</f>
        <v>875</v>
      </c>
      <c r="D12" s="81">
        <f>SUM(D13:D15)</f>
        <v>875</v>
      </c>
      <c r="E12" s="91"/>
    </row>
    <row r="13" spans="1:5" s="10" customFormat="1">
      <c r="A13" s="86" t="s">
        <v>30</v>
      </c>
      <c r="B13" s="86" t="s">
        <v>59</v>
      </c>
      <c r="C13" s="4">
        <v>875</v>
      </c>
      <c r="D13" s="4">
        <v>875</v>
      </c>
      <c r="E13" s="92"/>
    </row>
    <row r="14" spans="1:5" s="3" customFormat="1">
      <c r="A14" s="86" t="s">
        <v>31</v>
      </c>
      <c r="B14" s="86" t="s">
        <v>0</v>
      </c>
      <c r="C14" s="4"/>
      <c r="D14" s="4"/>
      <c r="E14" s="93"/>
    </row>
    <row r="15" spans="1:5" s="3" customFormat="1">
      <c r="A15" s="372" t="s">
        <v>482</v>
      </c>
      <c r="B15" s="373" t="s">
        <v>483</v>
      </c>
      <c r="C15" s="373"/>
      <c r="D15" s="373"/>
      <c r="E15" s="93"/>
    </row>
    <row r="16" spans="1:5" s="7" customFormat="1">
      <c r="A16" s="85">
        <v>1.2</v>
      </c>
      <c r="B16" s="85" t="s">
        <v>60</v>
      </c>
      <c r="C16" s="82">
        <v>6</v>
      </c>
      <c r="D16" s="82">
        <f>SUM(D17,D20,D32,D33,D34,D35,D38,D39,D46:D50,D54,D55)</f>
        <v>6</v>
      </c>
      <c r="E16" s="218"/>
    </row>
    <row r="17" spans="1:6" s="3" customFormat="1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>
      <c r="A18" s="95" t="s">
        <v>98</v>
      </c>
      <c r="B18" s="95" t="s">
        <v>61</v>
      </c>
      <c r="C18" s="4"/>
      <c r="D18" s="219"/>
      <c r="E18" s="93"/>
    </row>
    <row r="19" spans="1:6" s="3" customFormat="1">
      <c r="A19" s="95" t="s">
        <v>99</v>
      </c>
      <c r="B19" s="95" t="s">
        <v>62</v>
      </c>
      <c r="C19" s="4"/>
      <c r="D19" s="219"/>
      <c r="E19" s="93"/>
    </row>
    <row r="20" spans="1:6" s="3" customFormat="1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20"/>
      <c r="F20" s="221"/>
    </row>
    <row r="21" spans="1:6" s="224" customFormat="1" ht="30">
      <c r="A21" s="95" t="s">
        <v>12</v>
      </c>
      <c r="B21" s="95" t="s">
        <v>245</v>
      </c>
      <c r="C21" s="222"/>
      <c r="D21" s="38"/>
      <c r="E21" s="223"/>
    </row>
    <row r="22" spans="1:6" s="224" customFormat="1">
      <c r="A22" s="95" t="s">
        <v>13</v>
      </c>
      <c r="B22" s="95" t="s">
        <v>14</v>
      </c>
      <c r="C22" s="222"/>
      <c r="D22" s="39"/>
      <c r="E22" s="223"/>
    </row>
    <row r="23" spans="1:6" s="224" customFormat="1" ht="30">
      <c r="A23" s="95" t="s">
        <v>276</v>
      </c>
      <c r="B23" s="95" t="s">
        <v>22</v>
      </c>
      <c r="C23" s="222"/>
      <c r="D23" s="40"/>
      <c r="E23" s="223"/>
    </row>
    <row r="24" spans="1:6" s="224" customFormat="1" ht="16.5" customHeight="1">
      <c r="A24" s="95" t="s">
        <v>277</v>
      </c>
      <c r="B24" s="95" t="s">
        <v>15</v>
      </c>
      <c r="C24" s="222"/>
      <c r="D24" s="40"/>
      <c r="E24" s="223"/>
    </row>
    <row r="25" spans="1:6" s="224" customFormat="1" ht="16.5" customHeight="1">
      <c r="A25" s="95" t="s">
        <v>278</v>
      </c>
      <c r="B25" s="95" t="s">
        <v>16</v>
      </c>
      <c r="C25" s="222"/>
      <c r="D25" s="40"/>
      <c r="E25" s="223"/>
    </row>
    <row r="26" spans="1:6" s="224" customFormat="1" ht="16.5" customHeight="1">
      <c r="A26" s="95" t="s">
        <v>279</v>
      </c>
      <c r="B26" s="95" t="s">
        <v>17</v>
      </c>
      <c r="C26" s="81">
        <f>SUM(C27:C30)</f>
        <v>0</v>
      </c>
      <c r="D26" s="81">
        <f>SUM(D27:D30)</f>
        <v>0</v>
      </c>
      <c r="E26" s="223"/>
    </row>
    <row r="27" spans="1:6" s="224" customFormat="1" ht="16.5" customHeight="1">
      <c r="A27" s="225" t="s">
        <v>280</v>
      </c>
      <c r="B27" s="225" t="s">
        <v>18</v>
      </c>
      <c r="C27" s="222"/>
      <c r="D27" s="40"/>
      <c r="E27" s="223"/>
    </row>
    <row r="28" spans="1:6" s="224" customFormat="1" ht="16.5" customHeight="1">
      <c r="A28" s="225" t="s">
        <v>281</v>
      </c>
      <c r="B28" s="225" t="s">
        <v>19</v>
      </c>
      <c r="C28" s="222"/>
      <c r="D28" s="40"/>
      <c r="E28" s="223"/>
    </row>
    <row r="29" spans="1:6" s="224" customFormat="1" ht="16.5" customHeight="1">
      <c r="A29" s="225" t="s">
        <v>282</v>
      </c>
      <c r="B29" s="225" t="s">
        <v>20</v>
      </c>
      <c r="C29" s="222"/>
      <c r="D29" s="40"/>
      <c r="E29" s="223"/>
    </row>
    <row r="30" spans="1:6" s="224" customFormat="1" ht="16.5" customHeight="1">
      <c r="A30" s="225" t="s">
        <v>283</v>
      </c>
      <c r="B30" s="225" t="s">
        <v>23</v>
      </c>
      <c r="C30" s="222"/>
      <c r="D30" s="41"/>
      <c r="E30" s="223"/>
    </row>
    <row r="31" spans="1:6" s="224" customFormat="1" ht="16.5" customHeight="1">
      <c r="A31" s="95" t="s">
        <v>284</v>
      </c>
      <c r="B31" s="95" t="s">
        <v>21</v>
      </c>
      <c r="C31" s="222"/>
      <c r="D31" s="41"/>
      <c r="E31" s="223"/>
    </row>
    <row r="32" spans="1:6" s="3" customFormat="1" ht="16.5" customHeight="1">
      <c r="A32" s="86" t="s">
        <v>34</v>
      </c>
      <c r="B32" s="86" t="s">
        <v>3</v>
      </c>
      <c r="C32" s="4"/>
      <c r="D32" s="219"/>
      <c r="E32" s="220"/>
    </row>
    <row r="33" spans="1:5" s="3" customFormat="1" ht="16.5" customHeight="1">
      <c r="A33" s="86" t="s">
        <v>35</v>
      </c>
      <c r="B33" s="86" t="s">
        <v>4</v>
      </c>
      <c r="C33" s="4"/>
      <c r="D33" s="219"/>
      <c r="E33" s="93"/>
    </row>
    <row r="34" spans="1:5" s="3" customFormat="1" ht="16.5" customHeight="1">
      <c r="A34" s="86" t="s">
        <v>36</v>
      </c>
      <c r="B34" s="86" t="s">
        <v>5</v>
      </c>
      <c r="C34" s="4"/>
      <c r="D34" s="219"/>
      <c r="E34" s="93"/>
    </row>
    <row r="35" spans="1:5" s="3" customFormat="1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>
      <c r="A36" s="95" t="s">
        <v>285</v>
      </c>
      <c r="B36" s="95" t="s">
        <v>56</v>
      </c>
      <c r="C36" s="4"/>
      <c r="D36" s="219"/>
      <c r="E36" s="93"/>
    </row>
    <row r="37" spans="1:5" s="3" customFormat="1" ht="16.5" customHeight="1">
      <c r="A37" s="95" t="s">
        <v>286</v>
      </c>
      <c r="B37" s="95" t="s">
        <v>55</v>
      </c>
      <c r="C37" s="4"/>
      <c r="D37" s="219"/>
      <c r="E37" s="93"/>
    </row>
    <row r="38" spans="1:5" s="3" customFormat="1" ht="16.5" customHeight="1">
      <c r="A38" s="86" t="s">
        <v>38</v>
      </c>
      <c r="B38" s="86" t="s">
        <v>49</v>
      </c>
      <c r="C38" s="4">
        <v>6</v>
      </c>
      <c r="D38" s="219">
        <v>6</v>
      </c>
      <c r="E38" s="93"/>
    </row>
    <row r="39" spans="1:5" s="3" customFormat="1" ht="16.5" customHeight="1">
      <c r="A39" s="86" t="s">
        <v>39</v>
      </c>
      <c r="B39" s="86" t="s">
        <v>386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>
      <c r="A40" s="17" t="s">
        <v>341</v>
      </c>
      <c r="B40" s="17" t="s">
        <v>345</v>
      </c>
      <c r="C40" s="4"/>
      <c r="D40" s="219"/>
      <c r="E40" s="93"/>
    </row>
    <row r="41" spans="1:5" s="3" customFormat="1" ht="16.5" customHeight="1">
      <c r="A41" s="17" t="s">
        <v>342</v>
      </c>
      <c r="B41" s="17" t="s">
        <v>346</v>
      </c>
      <c r="C41" s="4"/>
      <c r="D41" s="219"/>
      <c r="E41" s="93"/>
    </row>
    <row r="42" spans="1:5" s="3" customFormat="1" ht="16.5" customHeight="1">
      <c r="A42" s="17" t="s">
        <v>343</v>
      </c>
      <c r="B42" s="17" t="s">
        <v>349</v>
      </c>
      <c r="C42" s="4"/>
      <c r="D42" s="219"/>
      <c r="E42" s="93"/>
    </row>
    <row r="43" spans="1:5" s="3" customFormat="1" ht="16.5" customHeight="1">
      <c r="A43" s="17" t="s">
        <v>348</v>
      </c>
      <c r="B43" s="17" t="s">
        <v>350</v>
      </c>
      <c r="C43" s="4"/>
      <c r="D43" s="219"/>
      <c r="E43" s="93"/>
    </row>
    <row r="44" spans="1:5" s="3" customFormat="1" ht="16.5" customHeight="1">
      <c r="A44" s="17" t="s">
        <v>351</v>
      </c>
      <c r="B44" s="17" t="s">
        <v>462</v>
      </c>
      <c r="C44" s="4"/>
      <c r="D44" s="219"/>
      <c r="E44" s="93"/>
    </row>
    <row r="45" spans="1:5" s="3" customFormat="1" ht="16.5" customHeight="1">
      <c r="A45" s="17" t="s">
        <v>463</v>
      </c>
      <c r="B45" s="17" t="s">
        <v>347</v>
      </c>
      <c r="C45" s="4"/>
      <c r="D45" s="219"/>
      <c r="E45" s="93"/>
    </row>
    <row r="46" spans="1:5" s="3" customFormat="1" ht="30">
      <c r="A46" s="86" t="s">
        <v>40</v>
      </c>
      <c r="B46" s="86" t="s">
        <v>28</v>
      </c>
      <c r="C46" s="4"/>
      <c r="D46" s="219"/>
      <c r="E46" s="93"/>
    </row>
    <row r="47" spans="1:5" s="3" customFormat="1" ht="16.5" customHeight="1">
      <c r="A47" s="86" t="s">
        <v>41</v>
      </c>
      <c r="B47" s="86" t="s">
        <v>24</v>
      </c>
      <c r="C47" s="4"/>
      <c r="D47" s="219"/>
      <c r="E47" s="93"/>
    </row>
    <row r="48" spans="1:5" s="3" customFormat="1" ht="16.5" customHeight="1">
      <c r="A48" s="86" t="s">
        <v>42</v>
      </c>
      <c r="B48" s="86" t="s">
        <v>25</v>
      </c>
      <c r="C48" s="4"/>
      <c r="D48" s="219"/>
      <c r="E48" s="93"/>
    </row>
    <row r="49" spans="1:6" s="3" customFormat="1" ht="16.5" customHeight="1">
      <c r="A49" s="86" t="s">
        <v>43</v>
      </c>
      <c r="B49" s="86" t="s">
        <v>26</v>
      </c>
      <c r="C49" s="4"/>
      <c r="D49" s="219"/>
      <c r="E49" s="93"/>
    </row>
    <row r="50" spans="1:6" s="3" customFormat="1" ht="16.5" customHeight="1">
      <c r="A50" s="86" t="s">
        <v>44</v>
      </c>
      <c r="B50" s="86" t="s">
        <v>387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>
      <c r="A51" s="95" t="s">
        <v>357</v>
      </c>
      <c r="B51" s="95" t="s">
        <v>360</v>
      </c>
      <c r="C51" s="4"/>
      <c r="D51" s="219"/>
      <c r="E51" s="93"/>
    </row>
    <row r="52" spans="1:6" s="3" customFormat="1" ht="16.5" customHeight="1">
      <c r="A52" s="95" t="s">
        <v>358</v>
      </c>
      <c r="B52" s="95" t="s">
        <v>359</v>
      </c>
      <c r="C52" s="4"/>
      <c r="D52" s="219"/>
      <c r="E52" s="93"/>
    </row>
    <row r="53" spans="1:6" s="3" customFormat="1" ht="16.5" customHeight="1">
      <c r="A53" s="95" t="s">
        <v>361</v>
      </c>
      <c r="B53" s="95" t="s">
        <v>362</v>
      </c>
      <c r="C53" s="4"/>
      <c r="D53" s="219"/>
      <c r="E53" s="93"/>
    </row>
    <row r="54" spans="1:6" s="3" customFormat="1">
      <c r="A54" s="86" t="s">
        <v>45</v>
      </c>
      <c r="B54" s="86" t="s">
        <v>29</v>
      </c>
      <c r="C54" s="4"/>
      <c r="D54" s="219"/>
      <c r="E54" s="93"/>
    </row>
    <row r="55" spans="1:6" s="3" customFormat="1" ht="16.5" customHeight="1">
      <c r="A55" s="86" t="s">
        <v>46</v>
      </c>
      <c r="B55" s="86" t="s">
        <v>6</v>
      </c>
      <c r="C55" s="4"/>
      <c r="D55" s="219"/>
      <c r="E55" s="220"/>
      <c r="F55" s="221"/>
    </row>
    <row r="56" spans="1:6" s="3" customFormat="1" ht="30">
      <c r="A56" s="85">
        <v>1.3</v>
      </c>
      <c r="B56" s="85" t="s">
        <v>392</v>
      </c>
      <c r="C56" s="82">
        <f>SUM(C57:C58)</f>
        <v>0</v>
      </c>
      <c r="D56" s="82">
        <f>SUM(D57:D58)</f>
        <v>0</v>
      </c>
      <c r="E56" s="220"/>
      <c r="F56" s="221"/>
    </row>
    <row r="57" spans="1:6" s="3" customFormat="1" ht="30">
      <c r="A57" s="86" t="s">
        <v>50</v>
      </c>
      <c r="B57" s="86" t="s">
        <v>48</v>
      </c>
      <c r="C57" s="4"/>
      <c r="D57" s="219"/>
      <c r="E57" s="220"/>
      <c r="F57" s="221"/>
    </row>
    <row r="58" spans="1:6" s="3" customFormat="1" ht="16.5" customHeight="1">
      <c r="A58" s="86" t="s">
        <v>51</v>
      </c>
      <c r="B58" s="86" t="s">
        <v>47</v>
      </c>
      <c r="C58" s="4"/>
      <c r="D58" s="219"/>
      <c r="E58" s="220"/>
      <c r="F58" s="221"/>
    </row>
    <row r="59" spans="1:6" s="3" customFormat="1">
      <c r="A59" s="85">
        <v>1.4</v>
      </c>
      <c r="B59" s="85" t="s">
        <v>394</v>
      </c>
      <c r="C59" s="4"/>
      <c r="D59" s="219"/>
      <c r="E59" s="220"/>
      <c r="F59" s="221"/>
    </row>
    <row r="60" spans="1:6" s="224" customFormat="1">
      <c r="A60" s="85">
        <v>1.5</v>
      </c>
      <c r="B60" s="85" t="s">
        <v>7</v>
      </c>
      <c r="C60" s="222"/>
      <c r="D60" s="40"/>
      <c r="E60" s="223"/>
    </row>
    <row r="61" spans="1:6" s="224" customFormat="1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3"/>
    </row>
    <row r="62" spans="1:6" s="224" customFormat="1">
      <c r="A62" s="86" t="s">
        <v>292</v>
      </c>
      <c r="B62" s="46" t="s">
        <v>52</v>
      </c>
      <c r="C62" s="222"/>
      <c r="D62" s="40"/>
      <c r="E62" s="223"/>
    </row>
    <row r="63" spans="1:6" s="224" customFormat="1" ht="30">
      <c r="A63" s="86" t="s">
        <v>293</v>
      </c>
      <c r="B63" s="46" t="s">
        <v>54</v>
      </c>
      <c r="C63" s="222"/>
      <c r="D63" s="40"/>
      <c r="E63" s="223"/>
    </row>
    <row r="64" spans="1:6" s="224" customFormat="1">
      <c r="A64" s="86" t="s">
        <v>294</v>
      </c>
      <c r="B64" s="46" t="s">
        <v>53</v>
      </c>
      <c r="C64" s="40"/>
      <c r="D64" s="40"/>
      <c r="E64" s="223"/>
    </row>
    <row r="65" spans="1:5" s="224" customFormat="1">
      <c r="A65" s="86" t="s">
        <v>295</v>
      </c>
      <c r="B65" s="46" t="s">
        <v>27</v>
      </c>
      <c r="C65" s="222"/>
      <c r="D65" s="40"/>
      <c r="E65" s="223"/>
    </row>
    <row r="66" spans="1:5" s="224" customFormat="1">
      <c r="A66" s="86" t="s">
        <v>323</v>
      </c>
      <c r="B66" s="46" t="s">
        <v>324</v>
      </c>
      <c r="C66" s="222"/>
      <c r="D66" s="40"/>
      <c r="E66" s="223"/>
    </row>
    <row r="67" spans="1:5">
      <c r="A67" s="217">
        <v>2</v>
      </c>
      <c r="B67" s="217" t="s">
        <v>388</v>
      </c>
      <c r="C67" s="226"/>
      <c r="D67" s="83">
        <f>SUM(D68:D74)</f>
        <v>0</v>
      </c>
      <c r="E67" s="94"/>
    </row>
    <row r="68" spans="1:5">
      <c r="A68" s="96">
        <v>2.1</v>
      </c>
      <c r="B68" s="227" t="s">
        <v>100</v>
      </c>
      <c r="C68" s="226"/>
      <c r="D68" s="22"/>
      <c r="E68" s="94"/>
    </row>
    <row r="69" spans="1:5">
      <c r="A69" s="96">
        <v>2.2000000000000002</v>
      </c>
      <c r="B69" s="227" t="s">
        <v>389</v>
      </c>
      <c r="C69" s="226"/>
      <c r="D69" s="22"/>
      <c r="E69" s="94"/>
    </row>
    <row r="70" spans="1:5">
      <c r="A70" s="96">
        <v>2.2999999999999998</v>
      </c>
      <c r="B70" s="227" t="s">
        <v>104</v>
      </c>
      <c r="C70" s="226"/>
      <c r="D70" s="22"/>
      <c r="E70" s="94"/>
    </row>
    <row r="71" spans="1:5">
      <c r="A71" s="96">
        <v>2.4</v>
      </c>
      <c r="B71" s="227" t="s">
        <v>103</v>
      </c>
      <c r="C71" s="226"/>
      <c r="D71" s="22"/>
      <c r="E71" s="94"/>
    </row>
    <row r="72" spans="1:5">
      <c r="A72" s="96">
        <v>2.5</v>
      </c>
      <c r="B72" s="227" t="s">
        <v>390</v>
      </c>
      <c r="C72" s="226"/>
      <c r="D72" s="22"/>
      <c r="E72" s="94"/>
    </row>
    <row r="73" spans="1:5">
      <c r="A73" s="96">
        <v>2.6</v>
      </c>
      <c r="B73" s="227" t="s">
        <v>101</v>
      </c>
      <c r="C73" s="226"/>
      <c r="D73" s="22"/>
      <c r="E73" s="94"/>
    </row>
    <row r="74" spans="1:5">
      <c r="A74" s="96">
        <v>2.7</v>
      </c>
      <c r="B74" s="227" t="s">
        <v>102</v>
      </c>
      <c r="C74" s="226"/>
      <c r="D74" s="22"/>
      <c r="E74" s="94"/>
    </row>
    <row r="75" spans="1:5">
      <c r="A75" s="217">
        <v>3</v>
      </c>
      <c r="B75" s="217" t="s">
        <v>417</v>
      </c>
      <c r="C75" s="83"/>
      <c r="D75" s="22"/>
      <c r="E75" s="94"/>
    </row>
    <row r="76" spans="1:5">
      <c r="A76" s="217">
        <v>4</v>
      </c>
      <c r="B76" s="217" t="s">
        <v>247</v>
      </c>
      <c r="C76" s="83"/>
      <c r="D76" s="83">
        <f>SUM(D77:D78)</f>
        <v>0</v>
      </c>
      <c r="E76" s="94"/>
    </row>
    <row r="77" spans="1:5">
      <c r="A77" s="96">
        <v>4.0999999999999996</v>
      </c>
      <c r="B77" s="96" t="s">
        <v>248</v>
      </c>
      <c r="C77" s="226"/>
      <c r="D77" s="8"/>
      <c r="E77" s="94"/>
    </row>
    <row r="78" spans="1:5">
      <c r="A78" s="96">
        <v>4.2</v>
      </c>
      <c r="B78" s="96" t="s">
        <v>249</v>
      </c>
      <c r="C78" s="226"/>
      <c r="D78" s="8"/>
      <c r="E78" s="94"/>
    </row>
    <row r="79" spans="1:5">
      <c r="A79" s="217">
        <v>5</v>
      </c>
      <c r="B79" s="217" t="s">
        <v>274</v>
      </c>
      <c r="C79" s="244"/>
      <c r="D79" s="228"/>
      <c r="E79" s="94"/>
    </row>
    <row r="80" spans="1:5">
      <c r="B80" s="44"/>
    </row>
    <row r="81" spans="1:9">
      <c r="A81" s="446" t="s">
        <v>464</v>
      </c>
      <c r="B81" s="446"/>
      <c r="C81" s="446"/>
      <c r="D81" s="446"/>
      <c r="E81" s="5"/>
    </row>
    <row r="82" spans="1:9">
      <c r="B82" s="44"/>
    </row>
    <row r="83" spans="1:9" s="23" customFormat="1" ht="12.75"/>
    <row r="84" spans="1:9">
      <c r="A84" s="67" t="s">
        <v>107</v>
      </c>
      <c r="E84" s="5"/>
    </row>
    <row r="85" spans="1:9">
      <c r="E85"/>
      <c r="F85"/>
      <c r="G85"/>
      <c r="H85"/>
      <c r="I85"/>
    </row>
    <row r="86" spans="1:9">
      <c r="B86" s="264" t="s">
        <v>517</v>
      </c>
      <c r="D86" s="12"/>
      <c r="E86"/>
      <c r="F86"/>
      <c r="G86"/>
      <c r="H86"/>
      <c r="I86"/>
    </row>
    <row r="87" spans="1:9">
      <c r="A87"/>
      <c r="B87" s="67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4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B34" sqref="B34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313</v>
      </c>
      <c r="B1" s="75"/>
      <c r="C1" s="443" t="s">
        <v>109</v>
      </c>
      <c r="D1" s="443"/>
      <c r="E1" s="89"/>
    </row>
    <row r="2" spans="1:5" s="6" customFormat="1">
      <c r="A2" s="72" t="s">
        <v>314</v>
      </c>
      <c r="B2" s="75"/>
      <c r="C2" s="444" t="s">
        <v>513</v>
      </c>
      <c r="D2" s="445"/>
      <c r="E2" s="89"/>
    </row>
    <row r="3" spans="1:5" s="6" customFormat="1">
      <c r="A3" s="74" t="s">
        <v>140</v>
      </c>
      <c r="B3" s="72"/>
      <c r="C3" s="153"/>
      <c r="D3" s="153"/>
      <c r="E3" s="89"/>
    </row>
    <row r="4" spans="1:5" s="6" customFormat="1">
      <c r="A4" s="74"/>
      <c r="B4" s="74"/>
      <c r="C4" s="153"/>
      <c r="D4" s="153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17" t="str">
        <f>'ფორმა N1'!A5</f>
        <v>მპგ"პოლიტიკური მოძრაობა-გამარჯვებული საქართველო"  ს/კ 415030228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2"/>
      <c r="B8" s="152"/>
      <c r="C8" s="76"/>
      <c r="D8" s="76"/>
      <c r="E8" s="89"/>
    </row>
    <row r="9" spans="1:5" s="6" customFormat="1" ht="30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315</v>
      </c>
      <c r="B10" s="96"/>
      <c r="C10" s="4"/>
      <c r="D10" s="4"/>
      <c r="E10" s="91"/>
    </row>
    <row r="11" spans="1:5" s="10" customFormat="1">
      <c r="A11" s="96" t="s">
        <v>316</v>
      </c>
      <c r="B11" s="96"/>
      <c r="C11" s="4"/>
      <c r="D11" s="4"/>
      <c r="E11" s="92"/>
    </row>
    <row r="12" spans="1:5" s="10" customFormat="1">
      <c r="A12" s="85" t="s">
        <v>273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5" s="10" customFormat="1" ht="17.25" customHeight="1">
      <c r="A17" s="96" t="s">
        <v>317</v>
      </c>
      <c r="B17" s="85"/>
      <c r="C17" s="4"/>
      <c r="D17" s="4"/>
      <c r="E17" s="92"/>
    </row>
    <row r="18" spans="1:5" s="10" customFormat="1" ht="18" customHeight="1">
      <c r="A18" s="96" t="s">
        <v>318</v>
      </c>
      <c r="B18" s="85"/>
      <c r="C18" s="4"/>
      <c r="D18" s="4"/>
      <c r="E18" s="92"/>
    </row>
    <row r="19" spans="1:5" s="10" customFormat="1">
      <c r="A19" s="85" t="s">
        <v>273</v>
      </c>
      <c r="B19" s="85"/>
      <c r="C19" s="4"/>
      <c r="D19" s="4"/>
      <c r="E19" s="92"/>
    </row>
    <row r="20" spans="1:5" s="10" customFormat="1">
      <c r="A20" s="85" t="s">
        <v>273</v>
      </c>
      <c r="B20" s="85"/>
      <c r="C20" s="4"/>
      <c r="D20" s="4"/>
      <c r="E20" s="92"/>
    </row>
    <row r="21" spans="1:5" s="10" customFormat="1">
      <c r="A21" s="85" t="s">
        <v>273</v>
      </c>
      <c r="B21" s="85"/>
      <c r="C21" s="4"/>
      <c r="D21" s="4"/>
      <c r="E21" s="92"/>
    </row>
    <row r="22" spans="1:5" s="10" customFormat="1">
      <c r="A22" s="85" t="s">
        <v>273</v>
      </c>
      <c r="B22" s="85"/>
      <c r="C22" s="4"/>
      <c r="D22" s="4"/>
      <c r="E22" s="92"/>
    </row>
    <row r="23" spans="1:5" s="10" customFormat="1">
      <c r="A23" s="85" t="s">
        <v>273</v>
      </c>
      <c r="B23" s="85"/>
      <c r="C23" s="4"/>
      <c r="D23" s="4"/>
      <c r="E23" s="92"/>
    </row>
    <row r="24" spans="1:5">
      <c r="A24" s="97"/>
      <c r="B24" s="97" t="s">
        <v>322</v>
      </c>
      <c r="C24" s="84">
        <f>SUM(C10:C23)</f>
        <v>0</v>
      </c>
      <c r="D24" s="84">
        <f>SUM(D10:D23)</f>
        <v>0</v>
      </c>
      <c r="E24" s="94"/>
    </row>
    <row r="25" spans="1:5">
      <c r="A25" s="44"/>
      <c r="B25" s="44"/>
    </row>
    <row r="26" spans="1:5">
      <c r="A26" s="237" t="s">
        <v>407</v>
      </c>
      <c r="E26" s="5"/>
    </row>
    <row r="27" spans="1:5">
      <c r="A27" s="2" t="s">
        <v>408</v>
      </c>
    </row>
    <row r="28" spans="1:5">
      <c r="A28" s="193" t="s">
        <v>409</v>
      </c>
    </row>
    <row r="29" spans="1:5">
      <c r="A29" s="193"/>
    </row>
    <row r="30" spans="1:5">
      <c r="A30" s="193" t="s">
        <v>337</v>
      </c>
    </row>
    <row r="31" spans="1:5" s="23" customFormat="1" ht="12.75"/>
    <row r="32" spans="1:5">
      <c r="A32" s="67" t="s">
        <v>107</v>
      </c>
      <c r="E32" s="5"/>
    </row>
    <row r="33" spans="1:9">
      <c r="E33"/>
      <c r="F33"/>
      <c r="G33"/>
      <c r="H33"/>
      <c r="I33"/>
    </row>
    <row r="34" spans="1:9">
      <c r="B34" s="264" t="s">
        <v>517</v>
      </c>
      <c r="D34" s="12"/>
      <c r="E34"/>
      <c r="F34"/>
      <c r="G34"/>
      <c r="H34"/>
      <c r="I34"/>
    </row>
    <row r="35" spans="1:9">
      <c r="A35" s="67"/>
      <c r="B35" s="67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4"/>
      <c r="B37" s="64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topLeftCell="A7" zoomScale="80" zoomScaleNormal="100" zoomScaleSheetLayoutView="80" workbookViewId="0">
      <selection activeCell="D13" sqref="D13"/>
    </sheetView>
  </sheetViews>
  <sheetFormatPr defaultRowHeight="12.75"/>
  <cols>
    <col min="1" max="1" width="5.42578125" style="177" customWidth="1"/>
    <col min="2" max="2" width="20.85546875" style="177" customWidth="1"/>
    <col min="3" max="3" width="26" style="177" customWidth="1"/>
    <col min="4" max="4" width="17" style="177" customWidth="1"/>
    <col min="5" max="5" width="18.140625" style="177" customWidth="1"/>
    <col min="6" max="6" width="14.7109375" style="177" customWidth="1"/>
    <col min="7" max="7" width="15.5703125" style="177" customWidth="1"/>
    <col min="8" max="8" width="14.7109375" style="177" customWidth="1"/>
    <col min="9" max="9" width="29.7109375" style="177" customWidth="1"/>
    <col min="10" max="10" width="0" style="177" hidden="1" customWidth="1"/>
    <col min="11" max="16384" width="9.140625" style="177"/>
  </cols>
  <sheetData>
    <row r="1" spans="1:10" ht="15">
      <c r="A1" s="72" t="s">
        <v>391</v>
      </c>
      <c r="B1" s="72"/>
      <c r="C1" s="75"/>
      <c r="D1" s="75"/>
      <c r="E1" s="75"/>
      <c r="F1" s="75"/>
      <c r="G1" s="205"/>
      <c r="H1" s="205"/>
      <c r="I1" s="443" t="s">
        <v>109</v>
      </c>
      <c r="J1" s="443"/>
    </row>
    <row r="2" spans="1:10" ht="15">
      <c r="A2" s="74" t="s">
        <v>140</v>
      </c>
      <c r="B2" s="72"/>
      <c r="C2" s="75"/>
      <c r="D2" s="75"/>
      <c r="E2" s="75"/>
      <c r="F2" s="75"/>
      <c r="G2" s="205"/>
      <c r="H2" s="205"/>
      <c r="I2" s="444" t="s">
        <v>513</v>
      </c>
      <c r="J2" s="445"/>
    </row>
    <row r="3" spans="1:10" ht="15">
      <c r="A3" s="74"/>
      <c r="B3" s="74"/>
      <c r="C3" s="72"/>
      <c r="D3" s="72"/>
      <c r="E3" s="72"/>
      <c r="F3" s="72"/>
      <c r="G3" s="155"/>
      <c r="H3" s="155"/>
      <c r="I3" s="205"/>
    </row>
    <row r="4" spans="1:10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417" t="str">
        <f>'ფორმა N1'!A5</f>
        <v>მპგ"პოლიტიკური მოძრაობა-გამარჯვებული საქართველო"  ს/კ 415030228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154"/>
      <c r="B7" s="154"/>
      <c r="C7" s="154"/>
      <c r="D7" s="199"/>
      <c r="E7" s="154"/>
      <c r="F7" s="154"/>
      <c r="G7" s="76"/>
      <c r="H7" s="76"/>
      <c r="I7" s="76"/>
    </row>
    <row r="8" spans="1:10" ht="45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08" t="s">
        <v>334</v>
      </c>
    </row>
    <row r="9" spans="1:10" ht="15">
      <c r="A9" s="96">
        <v>1</v>
      </c>
      <c r="B9" s="96" t="s">
        <v>539</v>
      </c>
      <c r="C9" s="96" t="s">
        <v>540</v>
      </c>
      <c r="D9" s="431" t="s">
        <v>523</v>
      </c>
      <c r="E9" s="96"/>
      <c r="F9" s="96" t="s">
        <v>334</v>
      </c>
      <c r="G9" s="4">
        <v>875</v>
      </c>
      <c r="H9" s="4">
        <v>700</v>
      </c>
      <c r="I9" s="4">
        <v>175</v>
      </c>
      <c r="J9" s="208" t="s">
        <v>0</v>
      </c>
    </row>
    <row r="10" spans="1:10" ht="15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>
      <c r="A24" s="85" t="s">
        <v>271</v>
      </c>
      <c r="B24" s="85"/>
      <c r="C24" s="85"/>
      <c r="D24" s="85"/>
      <c r="E24" s="85"/>
      <c r="F24" s="96"/>
      <c r="G24" s="4"/>
      <c r="H24" s="4"/>
      <c r="I24" s="4"/>
    </row>
    <row r="25" spans="1:9" ht="15">
      <c r="A25" s="85"/>
      <c r="B25" s="97"/>
      <c r="C25" s="97"/>
      <c r="D25" s="97"/>
      <c r="E25" s="97"/>
      <c r="F25" s="85" t="s">
        <v>422</v>
      </c>
      <c r="G25" s="84">
        <f>SUM(G9:G24)</f>
        <v>875</v>
      </c>
      <c r="H25" s="84">
        <f>SUM(H9:H24)</f>
        <v>700</v>
      </c>
      <c r="I25" s="84">
        <f>SUM(I9:I24)</f>
        <v>175</v>
      </c>
    </row>
    <row r="26" spans="1:9" ht="15">
      <c r="A26" s="206"/>
      <c r="B26" s="206"/>
      <c r="C26" s="206"/>
      <c r="D26" s="206"/>
      <c r="E26" s="206"/>
      <c r="F26" s="206"/>
      <c r="G26" s="206"/>
      <c r="H26" s="176"/>
      <c r="I26" s="176"/>
    </row>
    <row r="27" spans="1:9" ht="15">
      <c r="A27" s="207" t="s">
        <v>411</v>
      </c>
      <c r="B27" s="207"/>
      <c r="C27" s="206"/>
      <c r="D27" s="206"/>
      <c r="E27" s="206"/>
      <c r="F27" s="206"/>
      <c r="G27" s="206"/>
      <c r="H27" s="176"/>
      <c r="I27" s="176"/>
    </row>
    <row r="28" spans="1:9" ht="15">
      <c r="A28" s="207"/>
      <c r="B28" s="207"/>
      <c r="C28" s="206"/>
      <c r="D28" s="206"/>
      <c r="E28" s="206"/>
      <c r="F28" s="206"/>
      <c r="G28" s="206"/>
      <c r="H28" s="176"/>
      <c r="I28" s="176"/>
    </row>
    <row r="29" spans="1:9">
      <c r="A29" s="203"/>
      <c r="B29" s="203"/>
      <c r="C29" s="203"/>
      <c r="D29" s="203"/>
      <c r="E29" s="203"/>
      <c r="F29" s="203"/>
      <c r="G29" s="203"/>
      <c r="H29" s="203"/>
      <c r="I29" s="203"/>
    </row>
    <row r="30" spans="1:9" ht="15">
      <c r="A30" s="182" t="s">
        <v>107</v>
      </c>
      <c r="B30" s="182"/>
      <c r="C30" s="176"/>
      <c r="D30" s="176"/>
      <c r="E30" s="176"/>
      <c r="F30" s="176"/>
      <c r="G30" s="176"/>
      <c r="H30" s="176"/>
      <c r="I30" s="176"/>
    </row>
    <row r="31" spans="1:9" ht="15">
      <c r="A31" s="176"/>
      <c r="B31" s="176"/>
      <c r="C31" s="176"/>
      <c r="D31" s="176"/>
      <c r="E31" s="176"/>
      <c r="F31" s="176"/>
      <c r="G31" s="176"/>
      <c r="H31" s="176"/>
      <c r="I31" s="176"/>
    </row>
    <row r="32" spans="1:9" ht="15">
      <c r="A32" s="176"/>
      <c r="B32" s="176"/>
      <c r="C32" s="264" t="s">
        <v>517</v>
      </c>
      <c r="D32" s="176"/>
      <c r="E32" s="180"/>
      <c r="F32" s="180"/>
      <c r="G32" s="180"/>
      <c r="H32" s="176"/>
      <c r="I32" s="176"/>
    </row>
    <row r="33" spans="1:9" ht="15">
      <c r="A33" s="182"/>
      <c r="B33" s="182"/>
      <c r="C33" s="182" t="s">
        <v>375</v>
      </c>
      <c r="D33" s="182"/>
      <c r="E33" s="182"/>
      <c r="F33" s="182"/>
      <c r="G33" s="182"/>
      <c r="H33" s="176"/>
      <c r="I33" s="176"/>
    </row>
    <row r="34" spans="1:9" ht="15">
      <c r="A34" s="176"/>
      <c r="B34" s="176"/>
      <c r="C34" s="176" t="s">
        <v>374</v>
      </c>
      <c r="D34" s="176"/>
      <c r="E34" s="176"/>
      <c r="F34" s="176"/>
      <c r="G34" s="176"/>
      <c r="H34" s="176"/>
      <c r="I34" s="176"/>
    </row>
    <row r="35" spans="1:9">
      <c r="A35" s="184"/>
      <c r="B35" s="184"/>
      <c r="C35" s="184" t="s">
        <v>139</v>
      </c>
      <c r="D35" s="184"/>
      <c r="E35" s="184"/>
      <c r="F35" s="184"/>
      <c r="G35" s="18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B43" sqref="B43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352</v>
      </c>
      <c r="B1" s="75"/>
      <c r="C1" s="75"/>
      <c r="D1" s="75"/>
      <c r="E1" s="75"/>
      <c r="F1" s="75"/>
      <c r="G1" s="443" t="s">
        <v>109</v>
      </c>
      <c r="H1" s="443"/>
      <c r="I1" s="349"/>
    </row>
    <row r="2" spans="1:9" ht="15">
      <c r="A2" s="74" t="s">
        <v>140</v>
      </c>
      <c r="B2" s="75"/>
      <c r="C2" s="75"/>
      <c r="D2" s="75"/>
      <c r="E2" s="75"/>
      <c r="F2" s="75"/>
      <c r="G2" s="444" t="s">
        <v>513</v>
      </c>
      <c r="H2" s="445"/>
      <c r="I2" s="74"/>
    </row>
    <row r="3" spans="1:9" ht="15">
      <c r="A3" s="74"/>
      <c r="B3" s="74"/>
      <c r="C3" s="74"/>
      <c r="D3" s="74"/>
      <c r="E3" s="74"/>
      <c r="F3" s="74"/>
      <c r="G3" s="155"/>
      <c r="H3" s="155"/>
      <c r="I3" s="349"/>
    </row>
    <row r="4" spans="1:9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417" t="str">
        <f>'ფორმა N1'!A5</f>
        <v>მპგ"პოლიტიკური მოძრაობა-გამარჯვებული საქართველო"  ს/კ 415030228</v>
      </c>
      <c r="B5" s="78"/>
      <c r="C5" s="78"/>
      <c r="D5" s="78"/>
      <c r="E5" s="78"/>
      <c r="F5" s="78"/>
      <c r="G5" s="79"/>
      <c r="H5" s="79"/>
      <c r="I5" s="34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154"/>
      <c r="B7" s="154"/>
      <c r="C7" s="239"/>
      <c r="D7" s="154"/>
      <c r="E7" s="154"/>
      <c r="F7" s="154"/>
      <c r="G7" s="76"/>
      <c r="H7" s="76"/>
      <c r="I7" s="74"/>
    </row>
    <row r="8" spans="1:9" ht="45">
      <c r="A8" s="345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15">
      <c r="A9" s="346"/>
      <c r="B9" s="347"/>
      <c r="C9" s="96"/>
      <c r="D9" s="96"/>
      <c r="E9" s="96"/>
      <c r="F9" s="96"/>
      <c r="G9" s="96"/>
      <c r="H9" s="4"/>
      <c r="I9" s="4"/>
    </row>
    <row r="10" spans="1:9" ht="15">
      <c r="A10" s="346"/>
      <c r="B10" s="347"/>
      <c r="C10" s="96"/>
      <c r="D10" s="96"/>
      <c r="E10" s="96"/>
      <c r="F10" s="96"/>
      <c r="G10" s="96"/>
      <c r="H10" s="4"/>
      <c r="I10" s="4"/>
    </row>
    <row r="11" spans="1:9" ht="15">
      <c r="A11" s="346"/>
      <c r="B11" s="347"/>
      <c r="C11" s="85"/>
      <c r="D11" s="85"/>
      <c r="E11" s="85"/>
      <c r="F11" s="85"/>
      <c r="G11" s="85"/>
      <c r="H11" s="4"/>
      <c r="I11" s="4"/>
    </row>
    <row r="12" spans="1:9" ht="15">
      <c r="A12" s="346"/>
      <c r="B12" s="347"/>
      <c r="C12" s="85"/>
      <c r="D12" s="85"/>
      <c r="E12" s="85"/>
      <c r="F12" s="85"/>
      <c r="G12" s="85"/>
      <c r="H12" s="4"/>
      <c r="I12" s="4"/>
    </row>
    <row r="13" spans="1:9" ht="15">
      <c r="A13" s="346"/>
      <c r="B13" s="347"/>
      <c r="C13" s="85"/>
      <c r="D13" s="85"/>
      <c r="E13" s="85"/>
      <c r="F13" s="85"/>
      <c r="G13" s="85"/>
      <c r="H13" s="4"/>
      <c r="I13" s="4"/>
    </row>
    <row r="14" spans="1:9" ht="15">
      <c r="A14" s="346"/>
      <c r="B14" s="347"/>
      <c r="C14" s="85"/>
      <c r="D14" s="85"/>
      <c r="E14" s="85"/>
      <c r="F14" s="85"/>
      <c r="G14" s="85"/>
      <c r="H14" s="4"/>
      <c r="I14" s="4"/>
    </row>
    <row r="15" spans="1:9" ht="15">
      <c r="A15" s="346"/>
      <c r="B15" s="347"/>
      <c r="C15" s="85"/>
      <c r="D15" s="85"/>
      <c r="E15" s="85"/>
      <c r="F15" s="85"/>
      <c r="G15" s="85"/>
      <c r="H15" s="4"/>
      <c r="I15" s="4"/>
    </row>
    <row r="16" spans="1:9" ht="15">
      <c r="A16" s="346"/>
      <c r="B16" s="347"/>
      <c r="C16" s="85"/>
      <c r="D16" s="85"/>
      <c r="E16" s="85"/>
      <c r="F16" s="85"/>
      <c r="G16" s="85"/>
      <c r="H16" s="4"/>
      <c r="I16" s="4"/>
    </row>
    <row r="17" spans="1:9" ht="15">
      <c r="A17" s="346"/>
      <c r="B17" s="347"/>
      <c r="C17" s="85"/>
      <c r="D17" s="85"/>
      <c r="E17" s="85"/>
      <c r="F17" s="85"/>
      <c r="G17" s="85"/>
      <c r="H17" s="4"/>
      <c r="I17" s="4"/>
    </row>
    <row r="18" spans="1:9" ht="15">
      <c r="A18" s="346"/>
      <c r="B18" s="347"/>
      <c r="C18" s="85"/>
      <c r="D18" s="85"/>
      <c r="E18" s="85"/>
      <c r="F18" s="85"/>
      <c r="G18" s="85"/>
      <c r="H18" s="4"/>
      <c r="I18" s="4"/>
    </row>
    <row r="19" spans="1:9" ht="15">
      <c r="A19" s="346"/>
      <c r="B19" s="347"/>
      <c r="C19" s="85"/>
      <c r="D19" s="85"/>
      <c r="E19" s="85"/>
      <c r="F19" s="85"/>
      <c r="G19" s="85"/>
      <c r="H19" s="4"/>
      <c r="I19" s="4"/>
    </row>
    <row r="20" spans="1:9" ht="15">
      <c r="A20" s="346"/>
      <c r="B20" s="347"/>
      <c r="C20" s="85"/>
      <c r="D20" s="85"/>
      <c r="E20" s="85"/>
      <c r="F20" s="85"/>
      <c r="G20" s="85"/>
      <c r="H20" s="4"/>
      <c r="I20" s="4"/>
    </row>
    <row r="21" spans="1:9" ht="15">
      <c r="A21" s="346"/>
      <c r="B21" s="347"/>
      <c r="C21" s="85"/>
      <c r="D21" s="85"/>
      <c r="E21" s="85"/>
      <c r="F21" s="85"/>
      <c r="G21" s="85"/>
      <c r="H21" s="4"/>
      <c r="I21" s="4"/>
    </row>
    <row r="22" spans="1:9" ht="15">
      <c r="A22" s="346"/>
      <c r="B22" s="347"/>
      <c r="C22" s="85"/>
      <c r="D22" s="85"/>
      <c r="E22" s="85"/>
      <c r="F22" s="85"/>
      <c r="G22" s="85"/>
      <c r="H22" s="4"/>
      <c r="I22" s="4"/>
    </row>
    <row r="23" spans="1:9" ht="15">
      <c r="A23" s="346"/>
      <c r="B23" s="347"/>
      <c r="C23" s="85"/>
      <c r="D23" s="85"/>
      <c r="E23" s="85"/>
      <c r="F23" s="85"/>
      <c r="G23" s="85"/>
      <c r="H23" s="4"/>
      <c r="I23" s="4"/>
    </row>
    <row r="24" spans="1:9" ht="15">
      <c r="A24" s="346"/>
      <c r="B24" s="347"/>
      <c r="C24" s="85"/>
      <c r="D24" s="85"/>
      <c r="E24" s="85"/>
      <c r="F24" s="85"/>
      <c r="G24" s="85"/>
      <c r="H24" s="4"/>
      <c r="I24" s="4"/>
    </row>
    <row r="25" spans="1:9" ht="15">
      <c r="A25" s="346"/>
      <c r="B25" s="347"/>
      <c r="C25" s="85"/>
      <c r="D25" s="85"/>
      <c r="E25" s="85"/>
      <c r="F25" s="85"/>
      <c r="G25" s="85"/>
      <c r="H25" s="4"/>
      <c r="I25" s="4"/>
    </row>
    <row r="26" spans="1:9" ht="15">
      <c r="A26" s="346"/>
      <c r="B26" s="347"/>
      <c r="C26" s="85"/>
      <c r="D26" s="85"/>
      <c r="E26" s="85"/>
      <c r="F26" s="85"/>
      <c r="G26" s="85"/>
      <c r="H26" s="4"/>
      <c r="I26" s="4"/>
    </row>
    <row r="27" spans="1:9" ht="15">
      <c r="A27" s="346"/>
      <c r="B27" s="347"/>
      <c r="C27" s="85"/>
      <c r="D27" s="85"/>
      <c r="E27" s="85"/>
      <c r="F27" s="85"/>
      <c r="G27" s="85"/>
      <c r="H27" s="4"/>
      <c r="I27" s="4"/>
    </row>
    <row r="28" spans="1:9" ht="15">
      <c r="A28" s="346"/>
      <c r="B28" s="347"/>
      <c r="C28" s="85"/>
      <c r="D28" s="85"/>
      <c r="E28" s="85"/>
      <c r="F28" s="85"/>
      <c r="G28" s="85"/>
      <c r="H28" s="4"/>
      <c r="I28" s="4"/>
    </row>
    <row r="29" spans="1:9" ht="15">
      <c r="A29" s="346"/>
      <c r="B29" s="347"/>
      <c r="C29" s="85"/>
      <c r="D29" s="85"/>
      <c r="E29" s="85"/>
      <c r="F29" s="85"/>
      <c r="G29" s="85"/>
      <c r="H29" s="4"/>
      <c r="I29" s="4"/>
    </row>
    <row r="30" spans="1:9" ht="15">
      <c r="A30" s="346"/>
      <c r="B30" s="347"/>
      <c r="C30" s="85"/>
      <c r="D30" s="85"/>
      <c r="E30" s="85"/>
      <c r="F30" s="85"/>
      <c r="G30" s="85"/>
      <c r="H30" s="4"/>
      <c r="I30" s="4"/>
    </row>
    <row r="31" spans="1:9" ht="15">
      <c r="A31" s="346"/>
      <c r="B31" s="347"/>
      <c r="C31" s="85"/>
      <c r="D31" s="85"/>
      <c r="E31" s="85"/>
      <c r="F31" s="85"/>
      <c r="G31" s="85"/>
      <c r="H31" s="4"/>
      <c r="I31" s="4"/>
    </row>
    <row r="32" spans="1:9" ht="15">
      <c r="A32" s="346"/>
      <c r="B32" s="347"/>
      <c r="C32" s="85"/>
      <c r="D32" s="85"/>
      <c r="E32" s="85"/>
      <c r="F32" s="85"/>
      <c r="G32" s="85"/>
      <c r="H32" s="4"/>
      <c r="I32" s="4"/>
    </row>
    <row r="33" spans="1:9" ht="15">
      <c r="A33" s="346"/>
      <c r="B33" s="347"/>
      <c r="C33" s="85"/>
      <c r="D33" s="85"/>
      <c r="E33" s="85"/>
      <c r="F33" s="85"/>
      <c r="G33" s="85"/>
      <c r="H33" s="4"/>
      <c r="I33" s="4"/>
    </row>
    <row r="34" spans="1:9" ht="15">
      <c r="A34" s="346"/>
      <c r="B34" s="348"/>
      <c r="C34" s="97"/>
      <c r="D34" s="97"/>
      <c r="E34" s="97"/>
      <c r="F34" s="97"/>
      <c r="G34" s="97" t="s">
        <v>325</v>
      </c>
      <c r="H34" s="84">
        <f>SUM(H9:H33)</f>
        <v>0</v>
      </c>
      <c r="I34" s="84">
        <f>SUM(I9:I33)</f>
        <v>0</v>
      </c>
    </row>
    <row r="35" spans="1:9" ht="15">
      <c r="A35" s="206"/>
      <c r="B35" s="206"/>
      <c r="C35" s="206"/>
      <c r="D35" s="206"/>
      <c r="E35" s="206"/>
      <c r="F35" s="206"/>
      <c r="G35" s="176"/>
      <c r="H35" s="176"/>
      <c r="I35" s="181"/>
    </row>
    <row r="36" spans="1:9" ht="15">
      <c r="A36" s="207" t="s">
        <v>336</v>
      </c>
      <c r="B36" s="206"/>
      <c r="C36" s="206"/>
      <c r="D36" s="206"/>
      <c r="E36" s="206"/>
      <c r="F36" s="206"/>
      <c r="G36" s="176"/>
      <c r="H36" s="176"/>
      <c r="I36" s="181"/>
    </row>
    <row r="37" spans="1:9" ht="15">
      <c r="A37" s="207" t="s">
        <v>339</v>
      </c>
      <c r="B37" s="206"/>
      <c r="C37" s="206"/>
      <c r="D37" s="206"/>
      <c r="E37" s="206"/>
      <c r="F37" s="206"/>
      <c r="G37" s="176"/>
      <c r="H37" s="176"/>
      <c r="I37" s="181"/>
    </row>
    <row r="38" spans="1:9" ht="15">
      <c r="A38" s="207"/>
      <c r="B38" s="176"/>
      <c r="C38" s="176"/>
      <c r="D38" s="176"/>
      <c r="E38" s="176"/>
      <c r="F38" s="176"/>
      <c r="G38" s="176"/>
      <c r="H38" s="176"/>
      <c r="I38" s="181"/>
    </row>
    <row r="39" spans="1:9" ht="15">
      <c r="A39" s="207"/>
      <c r="B39" s="176"/>
      <c r="C39" s="176"/>
      <c r="D39" s="176"/>
      <c r="E39" s="176"/>
      <c r="G39" s="176"/>
      <c r="H39" s="176"/>
      <c r="I39" s="181"/>
    </row>
    <row r="40" spans="1:9">
      <c r="A40" s="203"/>
      <c r="B40" s="203"/>
      <c r="C40" s="203"/>
      <c r="D40" s="203"/>
      <c r="E40" s="203"/>
      <c r="F40" s="203"/>
      <c r="G40" s="203"/>
      <c r="H40" s="203"/>
      <c r="I40" s="181"/>
    </row>
    <row r="41" spans="1:9" ht="15">
      <c r="A41" s="182" t="s">
        <v>107</v>
      </c>
      <c r="B41" s="176"/>
      <c r="C41" s="176"/>
      <c r="D41" s="176"/>
      <c r="E41" s="176"/>
      <c r="F41" s="176"/>
      <c r="G41" s="176"/>
      <c r="H41" s="176"/>
      <c r="I41" s="181"/>
    </row>
    <row r="42" spans="1:9" ht="15">
      <c r="A42" s="176"/>
      <c r="B42" s="176"/>
      <c r="C42" s="176"/>
      <c r="D42" s="176"/>
      <c r="E42" s="176"/>
      <c r="F42" s="176"/>
      <c r="G42" s="176"/>
      <c r="H42" s="176"/>
      <c r="I42" s="181"/>
    </row>
    <row r="43" spans="1:9" ht="15">
      <c r="A43" s="176"/>
      <c r="B43" s="264" t="s">
        <v>517</v>
      </c>
      <c r="C43" s="176"/>
      <c r="D43" s="176"/>
      <c r="E43" s="176"/>
      <c r="F43" s="176"/>
      <c r="G43" s="176"/>
      <c r="H43" s="183"/>
      <c r="I43" s="181"/>
    </row>
    <row r="44" spans="1:9" ht="15">
      <c r="A44" s="182"/>
      <c r="B44" s="182" t="s">
        <v>266</v>
      </c>
      <c r="C44" s="182"/>
      <c r="D44" s="182"/>
      <c r="E44" s="182"/>
      <c r="F44" s="182"/>
      <c r="G44" s="176"/>
      <c r="H44" s="183"/>
      <c r="I44" s="181"/>
    </row>
    <row r="45" spans="1:9" ht="15">
      <c r="A45" s="176"/>
      <c r="B45" s="176" t="s">
        <v>265</v>
      </c>
      <c r="C45" s="176"/>
      <c r="D45" s="176"/>
      <c r="E45" s="176"/>
      <c r="F45" s="176"/>
      <c r="G45" s="176"/>
      <c r="H45" s="183"/>
      <c r="I45" s="181"/>
    </row>
    <row r="46" spans="1:9">
      <c r="A46" s="184"/>
      <c r="B46" s="184" t="s">
        <v>139</v>
      </c>
      <c r="C46" s="184"/>
      <c r="D46" s="184"/>
      <c r="E46" s="184"/>
      <c r="F46" s="184"/>
      <c r="G46" s="177"/>
      <c r="H46" s="177"/>
      <c r="I46" s="17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C43" sqref="C43"/>
    </sheetView>
  </sheetViews>
  <sheetFormatPr defaultRowHeight="12.75"/>
  <cols>
    <col min="1" max="1" width="5.42578125" style="177" customWidth="1"/>
    <col min="2" max="2" width="13.140625" style="177" customWidth="1"/>
    <col min="3" max="3" width="15.140625" style="177" customWidth="1"/>
    <col min="4" max="4" width="18" style="177" customWidth="1"/>
    <col min="5" max="5" width="20.5703125" style="177" customWidth="1"/>
    <col min="6" max="6" width="21.28515625" style="177" customWidth="1"/>
    <col min="7" max="7" width="15.140625" style="177" customWidth="1"/>
    <col min="8" max="8" width="15.5703125" style="177" customWidth="1"/>
    <col min="9" max="9" width="13.42578125" style="177" customWidth="1"/>
    <col min="10" max="10" width="0" style="177" hidden="1" customWidth="1"/>
    <col min="11" max="16384" width="9.140625" style="177"/>
  </cols>
  <sheetData>
    <row r="1" spans="1:10" ht="15">
      <c r="A1" s="72" t="s">
        <v>429</v>
      </c>
      <c r="B1" s="72"/>
      <c r="C1" s="75"/>
      <c r="D1" s="75"/>
      <c r="E1" s="75"/>
      <c r="F1" s="75"/>
      <c r="G1" s="443" t="s">
        <v>109</v>
      </c>
      <c r="H1" s="443"/>
    </row>
    <row r="2" spans="1:10" ht="15">
      <c r="A2" s="74" t="s">
        <v>140</v>
      </c>
      <c r="B2" s="72"/>
      <c r="C2" s="75"/>
      <c r="D2" s="75"/>
      <c r="E2" s="75"/>
      <c r="F2" s="75"/>
      <c r="G2" s="444" t="s">
        <v>513</v>
      </c>
      <c r="H2" s="445"/>
    </row>
    <row r="3" spans="1:10" ht="15">
      <c r="A3" s="74"/>
      <c r="B3" s="74"/>
      <c r="C3" s="74"/>
      <c r="D3" s="74"/>
      <c r="E3" s="74"/>
      <c r="F3" s="74"/>
      <c r="G3" s="197"/>
      <c r="H3" s="197"/>
    </row>
    <row r="4" spans="1:10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</row>
    <row r="5" spans="1:10" ht="15">
      <c r="A5" s="417" t="str">
        <f>'ფორმა N1'!A5</f>
        <v>მპგ"პოლიტიკური მოძრაობა-გამარჯვებული საქართველო"  ს/კ 415030228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196"/>
      <c r="B7" s="196"/>
      <c r="C7" s="196"/>
      <c r="D7" s="199"/>
      <c r="E7" s="196"/>
      <c r="F7" s="196"/>
      <c r="G7" s="76"/>
      <c r="H7" s="76"/>
    </row>
    <row r="8" spans="1:10" ht="30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08" t="s">
        <v>334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08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>
      <c r="A35" s="206"/>
      <c r="B35" s="206"/>
      <c r="C35" s="206"/>
      <c r="D35" s="206"/>
      <c r="E35" s="206"/>
      <c r="F35" s="206"/>
      <c r="G35" s="206"/>
      <c r="H35" s="176"/>
      <c r="I35" s="176"/>
    </row>
    <row r="36" spans="1:9" ht="15">
      <c r="A36" s="207" t="s">
        <v>381</v>
      </c>
      <c r="B36" s="207"/>
      <c r="C36" s="206"/>
      <c r="D36" s="206"/>
      <c r="E36" s="206"/>
      <c r="F36" s="206"/>
      <c r="G36" s="206"/>
      <c r="H36" s="176"/>
      <c r="I36" s="176"/>
    </row>
    <row r="37" spans="1:9" ht="15">
      <c r="A37" s="207" t="s">
        <v>332</v>
      </c>
      <c r="B37" s="207"/>
      <c r="C37" s="206"/>
      <c r="D37" s="206"/>
      <c r="E37" s="206"/>
      <c r="F37" s="206"/>
      <c r="G37" s="206"/>
      <c r="H37" s="176"/>
      <c r="I37" s="176"/>
    </row>
    <row r="38" spans="1:9" ht="15">
      <c r="A38" s="207"/>
      <c r="B38" s="207"/>
      <c r="C38" s="176"/>
      <c r="D38" s="176"/>
      <c r="E38" s="176"/>
      <c r="F38" s="176"/>
      <c r="G38" s="176"/>
      <c r="H38" s="176"/>
      <c r="I38" s="176"/>
    </row>
    <row r="39" spans="1:9" ht="15">
      <c r="A39" s="207"/>
      <c r="B39" s="207"/>
      <c r="C39" s="176"/>
      <c r="D39" s="176"/>
      <c r="E39" s="176"/>
      <c r="F39" s="176"/>
      <c r="G39" s="176"/>
      <c r="H39" s="176"/>
      <c r="I39" s="176"/>
    </row>
    <row r="40" spans="1:9">
      <c r="A40" s="203"/>
      <c r="B40" s="203"/>
      <c r="C40" s="203"/>
      <c r="D40" s="203"/>
      <c r="E40" s="203"/>
      <c r="F40" s="203"/>
      <c r="G40" s="203"/>
      <c r="H40" s="203"/>
      <c r="I40" s="203"/>
    </row>
    <row r="41" spans="1:9" ht="15">
      <c r="A41" s="182" t="s">
        <v>107</v>
      </c>
      <c r="B41" s="182"/>
      <c r="C41" s="176"/>
      <c r="D41" s="176"/>
      <c r="E41" s="176"/>
      <c r="F41" s="176"/>
      <c r="G41" s="176"/>
      <c r="H41" s="176"/>
      <c r="I41" s="176"/>
    </row>
    <row r="42" spans="1:9" ht="15">
      <c r="A42" s="176"/>
      <c r="B42" s="176"/>
      <c r="C42" s="176"/>
      <c r="D42" s="176"/>
      <c r="E42" s="176"/>
      <c r="F42" s="176"/>
      <c r="G42" s="176"/>
      <c r="H42" s="176"/>
      <c r="I42" s="176"/>
    </row>
    <row r="43" spans="1:9" ht="15">
      <c r="A43" s="176"/>
      <c r="B43" s="176"/>
      <c r="C43" s="264" t="s">
        <v>517</v>
      </c>
      <c r="D43" s="176"/>
      <c r="E43" s="176"/>
      <c r="F43" s="176"/>
      <c r="G43" s="176"/>
      <c r="H43" s="176"/>
      <c r="I43" s="183"/>
    </row>
    <row r="44" spans="1:9" ht="15">
      <c r="A44" s="182"/>
      <c r="B44" s="182"/>
      <c r="C44" s="182" t="s">
        <v>400</v>
      </c>
      <c r="D44" s="182"/>
      <c r="E44" s="206"/>
      <c r="F44" s="182"/>
      <c r="G44" s="182"/>
      <c r="H44" s="176"/>
      <c r="I44" s="183"/>
    </row>
    <row r="45" spans="1:9" ht="15">
      <c r="A45" s="176"/>
      <c r="B45" s="176"/>
      <c r="C45" s="176" t="s">
        <v>265</v>
      </c>
      <c r="D45" s="176"/>
      <c r="E45" s="176"/>
      <c r="F45" s="176"/>
      <c r="G45" s="176"/>
      <c r="H45" s="176"/>
      <c r="I45" s="183"/>
    </row>
    <row r="46" spans="1:9">
      <c r="A46" s="184"/>
      <c r="B46" s="184"/>
      <c r="C46" s="184" t="s">
        <v>139</v>
      </c>
      <c r="D46" s="184"/>
      <c r="E46" s="184"/>
      <c r="F46" s="184"/>
      <c r="G46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D45" sqref="D45"/>
    </sheetView>
  </sheetViews>
  <sheetFormatPr defaultRowHeight="12.75"/>
  <cols>
    <col min="1" max="1" width="5.42578125" style="177" customWidth="1"/>
    <col min="2" max="2" width="19.140625" style="177" bestFit="1" customWidth="1"/>
    <col min="3" max="3" width="27.5703125" style="177" customWidth="1"/>
    <col min="4" max="4" width="19.28515625" style="177" customWidth="1"/>
    <col min="5" max="5" width="16.85546875" style="177" customWidth="1"/>
    <col min="6" max="6" width="13.140625" style="177" customWidth="1"/>
    <col min="7" max="7" width="17" style="177" customWidth="1"/>
    <col min="8" max="8" width="13.7109375" style="177" customWidth="1"/>
    <col min="9" max="9" width="19.42578125" style="177" bestFit="1" customWidth="1"/>
    <col min="10" max="10" width="18.5703125" style="177" bestFit="1" customWidth="1"/>
    <col min="11" max="11" width="16.7109375" style="177" customWidth="1"/>
    <col min="12" max="12" width="17.7109375" style="177" customWidth="1"/>
    <col min="13" max="13" width="12.85546875" style="177" customWidth="1"/>
    <col min="14" max="16384" width="9.140625" style="177"/>
  </cols>
  <sheetData>
    <row r="2" spans="1:13" ht="15">
      <c r="A2" s="448" t="s">
        <v>475</v>
      </c>
      <c r="B2" s="448"/>
      <c r="C2" s="448"/>
      <c r="D2" s="448"/>
      <c r="E2" s="448"/>
      <c r="F2" s="352"/>
      <c r="G2" s="75"/>
      <c r="H2" s="75"/>
      <c r="I2" s="75"/>
      <c r="J2" s="75"/>
      <c r="K2" s="353"/>
      <c r="L2" s="354"/>
      <c r="M2" s="354" t="s">
        <v>109</v>
      </c>
    </row>
    <row r="3" spans="1:13" ht="15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353"/>
      <c r="L3" s="441" t="s">
        <v>513</v>
      </c>
      <c r="M3" s="441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353"/>
      <c r="L4" s="353"/>
      <c r="M4" s="353"/>
    </row>
    <row r="5" spans="1:13" ht="15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417" t="str">
        <f>'ფორმა N1'!A5</f>
        <v>მპგ"პოლიტიკური მოძრაობა-გამარჯვებული საქართველო"  ს/კ 415030228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350"/>
      <c r="B8" s="362"/>
      <c r="C8" s="350"/>
      <c r="D8" s="350"/>
      <c r="E8" s="350"/>
      <c r="F8" s="350"/>
      <c r="G8" s="350"/>
      <c r="H8" s="350"/>
      <c r="I8" s="350"/>
      <c r="J8" s="350"/>
      <c r="K8" s="76"/>
      <c r="L8" s="76"/>
      <c r="M8" s="76"/>
    </row>
    <row r="9" spans="1:13" ht="45">
      <c r="A9" s="88" t="s">
        <v>64</v>
      </c>
      <c r="B9" s="88" t="s">
        <v>481</v>
      </c>
      <c r="C9" s="88" t="s">
        <v>446</v>
      </c>
      <c r="D9" s="88" t="s">
        <v>447</v>
      </c>
      <c r="E9" s="88" t="s">
        <v>448</v>
      </c>
      <c r="F9" s="88" t="s">
        <v>449</v>
      </c>
      <c r="G9" s="88" t="s">
        <v>450</v>
      </c>
      <c r="H9" s="88" t="s">
        <v>451</v>
      </c>
      <c r="I9" s="88" t="s">
        <v>452</v>
      </c>
      <c r="J9" s="88" t="s">
        <v>453</v>
      </c>
      <c r="K9" s="88" t="s">
        <v>454</v>
      </c>
      <c r="L9" s="88" t="s">
        <v>455</v>
      </c>
      <c r="M9" s="88" t="s">
        <v>311</v>
      </c>
    </row>
    <row r="10" spans="1:13" ht="15">
      <c r="A10" s="96">
        <v>1</v>
      </c>
      <c r="B10" s="369"/>
      <c r="C10" s="337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>
      <c r="A11" s="96">
        <v>2</v>
      </c>
      <c r="B11" s="369"/>
      <c r="C11" s="337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>
      <c r="A12" s="96">
        <v>3</v>
      </c>
      <c r="B12" s="369"/>
      <c r="C12" s="337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>
      <c r="A13" s="96">
        <v>4</v>
      </c>
      <c r="B13" s="369"/>
      <c r="C13" s="337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>
      <c r="A14" s="96">
        <v>5</v>
      </c>
      <c r="B14" s="369"/>
      <c r="C14" s="337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>
      <c r="A15" s="96">
        <v>6</v>
      </c>
      <c r="B15" s="369"/>
      <c r="C15" s="337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>
      <c r="A16" s="96">
        <v>7</v>
      </c>
      <c r="B16" s="369"/>
      <c r="C16" s="337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>
      <c r="A17" s="96">
        <v>8</v>
      </c>
      <c r="B17" s="369"/>
      <c r="C17" s="337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96">
        <v>9</v>
      </c>
      <c r="B18" s="369"/>
      <c r="C18" s="337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>
      <c r="A19" s="96">
        <v>10</v>
      </c>
      <c r="B19" s="369"/>
      <c r="C19" s="337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>
      <c r="A20" s="96">
        <v>11</v>
      </c>
      <c r="B20" s="369"/>
      <c r="C20" s="337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>
      <c r="A21" s="96">
        <v>12</v>
      </c>
      <c r="B21" s="369"/>
      <c r="C21" s="337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>
      <c r="A22" s="96">
        <v>13</v>
      </c>
      <c r="B22" s="369"/>
      <c r="C22" s="337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>
      <c r="A23" s="96">
        <v>14</v>
      </c>
      <c r="B23" s="369"/>
      <c r="C23" s="337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>
      <c r="A24" s="96">
        <v>15</v>
      </c>
      <c r="B24" s="369"/>
      <c r="C24" s="337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>
      <c r="A25" s="96">
        <v>16</v>
      </c>
      <c r="B25" s="369"/>
      <c r="C25" s="337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>
      <c r="A26" s="96">
        <v>17</v>
      </c>
      <c r="B26" s="369"/>
      <c r="C26" s="337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>
      <c r="A27" s="96">
        <v>18</v>
      </c>
      <c r="B27" s="369"/>
      <c r="C27" s="337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>
      <c r="A28" s="96">
        <v>19</v>
      </c>
      <c r="B28" s="369"/>
      <c r="C28" s="337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>
      <c r="A29" s="96">
        <v>20</v>
      </c>
      <c r="B29" s="369"/>
      <c r="C29" s="337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>
      <c r="A30" s="96">
        <v>21</v>
      </c>
      <c r="B30" s="369"/>
      <c r="C30" s="337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>
      <c r="A31" s="96">
        <v>22</v>
      </c>
      <c r="B31" s="369"/>
      <c r="C31" s="337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>
      <c r="A32" s="96">
        <v>23</v>
      </c>
      <c r="B32" s="369"/>
      <c r="C32" s="337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>
      <c r="A33" s="96">
        <v>24</v>
      </c>
      <c r="B33" s="369"/>
      <c r="C33" s="337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>
      <c r="A34" s="85" t="s">
        <v>271</v>
      </c>
      <c r="B34" s="370"/>
      <c r="C34" s="337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>
      <c r="A35" s="85"/>
      <c r="B35" s="370"/>
      <c r="C35" s="337"/>
      <c r="D35" s="97"/>
      <c r="E35" s="97"/>
      <c r="F35" s="97"/>
      <c r="G35" s="97"/>
      <c r="H35" s="85"/>
      <c r="I35" s="85"/>
      <c r="J35" s="85"/>
      <c r="K35" s="85" t="s">
        <v>456</v>
      </c>
      <c r="L35" s="84">
        <f>SUM(L10:L34)</f>
        <v>0</v>
      </c>
      <c r="M35" s="85"/>
    </row>
    <row r="36" spans="1:13" ht="15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176"/>
    </row>
    <row r="37" spans="1:13" ht="15">
      <c r="A37" s="207" t="s">
        <v>457</v>
      </c>
      <c r="B37" s="207"/>
      <c r="C37" s="207"/>
      <c r="D37" s="206"/>
      <c r="E37" s="206"/>
      <c r="F37" s="206"/>
      <c r="G37" s="206"/>
      <c r="H37" s="206"/>
      <c r="I37" s="206"/>
      <c r="J37" s="206"/>
      <c r="K37" s="206"/>
      <c r="L37" s="176"/>
    </row>
    <row r="38" spans="1:13" ht="15">
      <c r="A38" s="207" t="s">
        <v>458</v>
      </c>
      <c r="B38" s="207"/>
      <c r="C38" s="207"/>
      <c r="D38" s="206"/>
      <c r="E38" s="206"/>
      <c r="F38" s="206"/>
      <c r="G38" s="206"/>
      <c r="H38" s="206"/>
      <c r="I38" s="206"/>
      <c r="J38" s="206"/>
      <c r="K38" s="206"/>
      <c r="L38" s="176"/>
    </row>
    <row r="39" spans="1:13" ht="15">
      <c r="A39" s="193" t="s">
        <v>459</v>
      </c>
      <c r="B39" s="193"/>
      <c r="C39" s="207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3" ht="15">
      <c r="A40" s="193" t="s">
        <v>476</v>
      </c>
      <c r="B40" s="193"/>
      <c r="C40" s="207"/>
      <c r="D40" s="176"/>
      <c r="E40" s="176"/>
      <c r="F40" s="176"/>
      <c r="G40" s="176"/>
      <c r="H40" s="176"/>
      <c r="I40" s="176"/>
      <c r="J40" s="176"/>
      <c r="K40" s="176"/>
      <c r="L40" s="176"/>
    </row>
    <row r="41" spans="1:13" ht="15.75" customHeight="1">
      <c r="A41" s="453" t="s">
        <v>477</v>
      </c>
      <c r="B41" s="453"/>
      <c r="C41" s="453"/>
      <c r="D41" s="453"/>
      <c r="E41" s="453"/>
      <c r="F41" s="453"/>
      <c r="G41" s="453"/>
      <c r="H41" s="453"/>
      <c r="I41" s="453"/>
      <c r="J41" s="453"/>
      <c r="K41" s="453"/>
      <c r="L41" s="453"/>
    </row>
    <row r="42" spans="1:13" ht="15.75" customHeight="1">
      <c r="A42" s="453"/>
      <c r="B42" s="453"/>
      <c r="C42" s="453"/>
      <c r="D42" s="453"/>
      <c r="E42" s="453"/>
      <c r="F42" s="453"/>
      <c r="G42" s="453"/>
      <c r="H42" s="453"/>
      <c r="I42" s="453"/>
      <c r="J42" s="453"/>
      <c r="K42" s="453"/>
      <c r="L42" s="453"/>
    </row>
    <row r="43" spans="1:13">
      <c r="A43" s="203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</row>
    <row r="44" spans="1:13" ht="15">
      <c r="A44" s="449" t="s">
        <v>107</v>
      </c>
      <c r="B44" s="449"/>
      <c r="C44" s="449"/>
      <c r="D44" s="338"/>
      <c r="E44" s="339"/>
      <c r="F44" s="339"/>
      <c r="G44" s="338"/>
      <c r="H44" s="338"/>
      <c r="I44" s="338"/>
      <c r="J44" s="338"/>
      <c r="K44" s="338"/>
      <c r="L44" s="176"/>
    </row>
    <row r="45" spans="1:13" ht="15">
      <c r="A45" s="338"/>
      <c r="B45" s="338"/>
      <c r="C45" s="339"/>
      <c r="D45" s="264" t="s">
        <v>517</v>
      </c>
      <c r="E45" s="339"/>
      <c r="F45" s="339"/>
      <c r="G45" s="338"/>
      <c r="H45" s="338"/>
      <c r="I45" s="338"/>
      <c r="J45" s="338"/>
      <c r="K45" s="340"/>
      <c r="L45" s="176"/>
    </row>
    <row r="46" spans="1:13" ht="15" customHeight="1">
      <c r="A46" s="338"/>
      <c r="B46" s="338"/>
      <c r="C46" s="339"/>
      <c r="D46" s="450" t="s">
        <v>263</v>
      </c>
      <c r="E46" s="450"/>
      <c r="F46" s="351"/>
      <c r="G46" s="342"/>
      <c r="H46" s="451" t="s">
        <v>461</v>
      </c>
      <c r="I46" s="451"/>
      <c r="J46" s="451"/>
      <c r="K46" s="343"/>
      <c r="L46" s="176"/>
    </row>
    <row r="47" spans="1:13" ht="15">
      <c r="A47" s="338"/>
      <c r="B47" s="338"/>
      <c r="C47" s="339"/>
      <c r="D47" s="338"/>
      <c r="E47" s="339"/>
      <c r="F47" s="339"/>
      <c r="G47" s="338"/>
      <c r="H47" s="452"/>
      <c r="I47" s="452"/>
      <c r="J47" s="452"/>
      <c r="K47" s="343"/>
      <c r="L47" s="176"/>
    </row>
    <row r="48" spans="1:13" ht="15">
      <c r="A48" s="338"/>
      <c r="B48" s="338"/>
      <c r="C48" s="339"/>
      <c r="D48" s="447" t="s">
        <v>139</v>
      </c>
      <c r="E48" s="447"/>
      <c r="F48" s="351"/>
      <c r="G48" s="342"/>
      <c r="H48" s="338"/>
      <c r="I48" s="338"/>
      <c r="J48" s="338"/>
      <c r="K48" s="338"/>
      <c r="L48" s="176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2016-05-03T11:38:33Z</cp:lastPrinted>
  <dcterms:created xsi:type="dcterms:W3CDTF">2011-12-27T13:20:18Z</dcterms:created>
  <dcterms:modified xsi:type="dcterms:W3CDTF">2021-01-28T06:58:27Z</dcterms:modified>
</cp:coreProperties>
</file>